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6"/>
  <Override ContentType="application/binary" PartName="/xl/commentsmeta7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8.xml"/>
  <Override ContentType="application/vnd.openxmlformats-officedocument.spreadsheetml.comments+xml" PartName="/xl/comments7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6.1 Detalle de inversión de equ" sheetId="1" r:id="rId4"/>
    <sheet state="visible" name="6.2 Detalle de Financiación" sheetId="2" r:id="rId5"/>
    <sheet state="visible" name="6.3 Curva de estacionalidad des" sheetId="3" r:id="rId6"/>
    <sheet state="visible" name="6.4.1 PES -Estimación de ventas" sheetId="4" r:id="rId7"/>
    <sheet state="visible" name="6.4.2 OPT Estimación de ventas " sheetId="5" r:id="rId8"/>
    <sheet state="visible" name="6.5 Sueldos y cargas sociales" sheetId="6" r:id="rId9"/>
    <sheet state="visible" name="6.5 PESIMISTA Cashflow" sheetId="7" r:id="rId10"/>
    <sheet state="visible" name="6.6 OPTIMISTA Cashflow" sheetId="8" r:id="rId11"/>
    <sheet state="visible" name="Modelo Matriz Salidas Tours (Ej" sheetId="9" r:id="rId12"/>
    <sheet state="visible" name="Modelo Matriz de Gastos " sheetId="10" r:id="rId13"/>
  </sheets>
  <definedNames/>
  <calcPr/>
  <extLst>
    <ext uri="GoogleSheetsCustomDataVersion2">
      <go:sheetsCustomData xmlns:go="http://customooxmlschemas.google.com/" r:id="rId14" roundtripDataChecksum="UhDNXjwZqdd3Kx01PpZkAIWMy3y1nyzIWumE7/raDp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7">
      <text>
        <t xml:space="preserve">======
ID#AAABxnilE9U
tc={0AC64152-A74F-4D33-9198-AD4DE3268DB1}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 donde sale</t>
      </text>
    </comment>
    <comment authorId="0" ref="B15">
      <text>
        <t xml:space="preserve">======
ID#AAABxnilE9Q
tc={22A25871-351E-4C45-BE4C-E0AAC60AB011}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registro en IGJ?</t>
      </text>
    </comment>
    <comment authorId="0" ref="B5">
      <text>
        <t xml:space="preserve">======
ID#AAABxnieSks
tc={29BC9E31-7524-4C35-BB3C-D9FDC4D1E4DE}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hace falta darles notebooks?</t>
      </text>
    </comment>
  </commentList>
  <extLst>
    <ext uri="GoogleSheetsCustomDataVersion2">
      <go:sheetsCustomData xmlns:go="http://customooxmlschemas.google.com/" r:id="rId1" roundtripDataSignature="AMtx7mi6vlpJC/OnJyKlsotnWQrm0hnTeg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J15">
      <text>
        <t xml:space="preserve">======
ID#AAABxnilE9Y
tc={D62B4BF9-63D2-4827-B2A3-AC1288930CAB}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https://www.ipec.misiones.gov.ar/wp-content/uploads/2025/03/IPEC-Misiones-Encuesta_Ocupacion_Hotelera_-4to-Trim-2024.pdf?utm_source=chatgpt.com</t>
      </text>
    </comment>
  </commentList>
  <extLst>
    <ext uri="GoogleSheetsCustomDataVersion2">
      <go:sheetsCustomData xmlns:go="http://customooxmlschemas.google.com/" r:id="rId1" roundtripDataSignature="AMtx7miY5koiu0DrzVpkR0OcEBTT9YZS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2">
      <text>
        <t xml:space="preserve">======
ID#AAABxnilE9g
tc={08A6F6FD-0774-4DFA-A53F-79DBFE2E9A54}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ver cuadrito chiquito</t>
      </text>
    </comment>
  </commentList>
  <extLst>
    <ext uri="GoogleSheetsCustomDataVersion2">
      <go:sheetsCustomData xmlns:go="http://customooxmlschemas.google.com/" r:id="rId1" roundtripDataSignature="AMtx7mgQEQpT0jp4r4vQAfHXYUMG0/NSzg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2">
      <text>
        <t xml:space="preserve">======
ID#AAABxnieSk0
tc={1F36C4C2-0281-4FD3-AB23-2114D99EA1E8}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ver cuadrito chiquito</t>
      </text>
    </comment>
  </commentList>
  <extLst>
    <ext uri="GoogleSheetsCustomDataVersion2">
      <go:sheetsCustomData xmlns:go="http://customooxmlschemas.google.com/" r:id="rId1" roundtripDataSignature="AMtx7mjrGLnxCNHDK6dwhPexaFKrTKl8WQ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8">
      <text>
        <t xml:space="preserve">======
ID#AAABxnieSkw
tc={0825A6C6-4782-4DC3-91C9-5E33B545D10F}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le pagas el sac??</t>
      </text>
    </comment>
  </commentList>
  <extLst>
    <ext uri="GoogleSheetsCustomDataVersion2">
      <go:sheetsCustomData xmlns:go="http://customooxmlschemas.google.com/" r:id="rId1" roundtripDataSignature="AMtx7miZIlzogEHrM296G2o7r0FPm/M5Kw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2">
      <text>
        <t xml:space="preserve">======
ID#AAABxnilE9k
    (2025-12-17 23:52:46)
(2023-11-25 15:29:26)
Obtener de "6.2.1 Detalle devolución préstamo"</t>
      </text>
    </comment>
    <comment authorId="0" ref="A42">
      <text>
        <t xml:space="preserve">======
ID#AAABxnilE9c
    (2025-12-17 23:52:46)
(2022-07-26 16:02:21)
Se abona en aquellos meses en que se presenten ganancias (ESQUEMA SIMPLIFICADO)</t>
      </text>
    </comment>
    <comment authorId="0" ref="A37">
      <text>
        <t xml:space="preserve">======
ID#AAABxnilE9M
    (2025-12-17 23:52:46)
(2021-05-18 18:03:32)
NO MODIFICAR FÓRMULA. Se aplica sobre la facturación del mes</t>
      </text>
    </comment>
    <comment authorId="0" ref="A12">
      <text>
        <t xml:space="preserve">======
ID#AAABxnieSkg
    (2025-12-17 23:52:46)
Obtener de "6.5 Sueldos y cargas sociales"</t>
      </text>
    </comment>
    <comment authorId="0" ref="AM47">
      <text>
        <t xml:space="preserve">======
ID#AAABxnilE9o
Fabrizio Scalfino    (2023-03-30 13:42:35)
Retiro de socios (Último mes del ejercicio)</t>
      </text>
    </comment>
    <comment authorId="0" ref="Z47">
      <text>
        <t xml:space="preserve">======
ID#AAABxnieSk4
Fabrizio Scalfino    (2023-03-30 13:37:58)
Retiro de socios (último mes del ejercicio)</t>
      </text>
    </comment>
    <comment authorId="0" ref="M47">
      <text>
        <t xml:space="preserve">======
ID#AAABxnieSkk
Fabrizio Scalfino    (2023-03-30 13:37:33)
Retiro de socios (último mes del ejercicio)</t>
      </text>
    </comment>
  </commentList>
  <extLst>
    <ext uri="GoogleSheetsCustomDataVersion2">
      <go:sheetsCustomData xmlns:go="http://customooxmlschemas.google.com/" r:id="rId1" roundtripDataSignature="AMtx7mhGC4Ko14ImrSYZAKadlf3vuBh31A=="/>
    </ext>
  </extL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2">
      <text>
        <t xml:space="preserve">======
ID#AAABBNqbo0k
Fabrizio Scalfino    (2023-11-25 15:29:59)
Obtener de "6.5 Sueldos y cargas sociales"</t>
      </text>
    </comment>
    <comment authorId="0" ref="A32">
      <text>
        <t xml:space="preserve">======
ID#AAABBNqbo0g
    (2023-11-25 15:29:26)
(2023-11-25 15:29:26)
Obtener de "6.2.1 Detalle devolución préstamo"</t>
      </text>
    </comment>
    <comment authorId="0" ref="AM47">
      <text>
        <t xml:space="preserve">======
ID#AAAAnqUZKc0
Fabrizio Scalfino    (2023-03-30 13:42:35)
Retiro de socios (Último mes del ejercicio)</t>
      </text>
    </comment>
    <comment authorId="0" ref="Z47">
      <text>
        <t xml:space="preserve">======
ID#AAAAnqUZKcw
Fabrizio Scalfino    (2023-03-30 13:37:58)
Retiro de socios (último mes del ejercicio)</t>
      </text>
    </comment>
    <comment authorId="0" ref="M47">
      <text>
        <t xml:space="preserve">======
ID#AAAAnqUZKcs
Fabrizio Scalfino    (2023-03-30 13:37:33)
Retiro de socios (último mes del ejercicio)</t>
      </text>
    </comment>
    <comment authorId="0" ref="A42">
      <text>
        <t xml:space="preserve">======
ID#AAAAdPNOPNw
    (2022-07-26 16:02:21)
(2022-07-26 16:02:21)
Se abona en aquellos meses en que se presenten ganancias (ESQUEMA SIMPLIFICADO)</t>
      </text>
    </comment>
    <comment authorId="0" ref="A37">
      <text>
        <t xml:space="preserve">======
ID#AAAAIiVKIzk
    (2021-05-18 18:03:32)
(2021-05-18 18:03:32)
NO MODIFICAR FÓRMULA. Se aplica sobre la facturación del mes</t>
      </text>
    </comment>
  </commentList>
  <extLst>
    <ext uri="GoogleSheetsCustomDataVersion2">
      <go:sheetsCustomData xmlns:go="http://customooxmlschemas.google.com/" r:id="rId1" roundtripDataSignature="AMtx7mhmW0Ixt0FTU3HiomCoFoqeQ59QfQ=="/>
    </ext>
  </extLst>
</comments>
</file>

<file path=xl/comments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1">
      <text>
        <t xml:space="preserve">======
ID#AAABxnilE9I
tc={CFBBA44C-AAE1-4274-A891-19644C31DE76}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esto?</t>
      </text>
    </comment>
    <comment authorId="0" ref="M1">
      <text>
        <t xml:space="preserve">======
ID#AAABxnilE9E
tc={A950FBC4-FBE0-428F-A33F-9B295A5513E7}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esto?</t>
      </text>
    </comment>
    <comment authorId="0" ref="A1">
      <text>
        <t xml:space="preserve">======
ID#AAABxnieSko
tc={553B2F13-A275-4A83-9A24-19B0A2099C6B}    (2025-12-17 23:52:46)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esto?</t>
      </text>
    </comment>
  </commentList>
  <extLst>
    <ext uri="GoogleSheetsCustomDataVersion2">
      <go:sheetsCustomData xmlns:go="http://customooxmlschemas.google.com/" r:id="rId1" roundtripDataSignature="AMtx7mgSxA+Pd6iJz3F30vz2qeKCAvqK7g=="/>
    </ext>
  </extLst>
</comments>
</file>

<file path=xl/sharedStrings.xml><?xml version="1.0" encoding="utf-8"?>
<sst xmlns="http://schemas.openxmlformats.org/spreadsheetml/2006/main" count="865" uniqueCount="237">
  <si>
    <t>Es absolutamente necesario, a la hora de calcular la inversión necesaria, analizar todos los aspectos a incluir en el cálculo. Para ello, se sugiere un modelo como el presentado a continuación (un ejemplo).
La idea es desarrollar con todos los detalles los distintos rubro de inversión.</t>
  </si>
  <si>
    <t>ESPACIOS DE TRABAJO</t>
  </si>
  <si>
    <t>RECEPCIÓN Y ADMINISTRACIÓN</t>
  </si>
  <si>
    <t>Precio unitario</t>
  </si>
  <si>
    <t>Unidades</t>
  </si>
  <si>
    <t>Subtotal</t>
  </si>
  <si>
    <t>Link de referencia del producto/servicio</t>
  </si>
  <si>
    <t>TOTAL RECEPCIÓN Y ADMINISTRACIÓN</t>
  </si>
  <si>
    <t>TOTAL ESPACIOS DE TRABAJO</t>
  </si>
  <si>
    <t>HABILITACIONES</t>
  </si>
  <si>
    <t>Registro de dominio Web (Go Daddy)</t>
  </si>
  <si>
    <t>https://ar.godaddy.com/domain-value-appraisal/appraisal/?domainToCheck=theseasonscrew.com</t>
  </si>
  <si>
    <t>Valor por 3 años</t>
  </si>
  <si>
    <t>Honorarios escribanía / gestores</t>
  </si>
  <si>
    <t> </t>
  </si>
  <si>
    <t>Registro de marca INPI</t>
  </si>
  <si>
    <t>https://www.argentina.gob.ar/sites/default/files/arancelesinpi2023dic.pdf</t>
  </si>
  <si>
    <t>Inscripción en AFIP</t>
  </si>
  <si>
    <t>25% de la inversion= 2 salarios minimos</t>
  </si>
  <si>
    <t>https://www.argentina.gob.ar/servicio/inscribirme-como-monotributista</t>
  </si>
  <si>
    <t>Registro IGJ</t>
  </si>
  <si>
    <t>https://www.argentina.gob.ar/justicia/igj/calculador-modulos#resultado /  https://portalsocietario.com.ar/constitucionsas-caba.shtml</t>
  </si>
  <si>
    <t>Trámites varios</t>
  </si>
  <si>
    <t xml:space="preserve"> </t>
  </si>
  <si>
    <t>TOTAL HABILITACIONES</t>
  </si>
  <si>
    <t>No modificar fórmulas</t>
  </si>
  <si>
    <t>COMUNICACIÓN / COMERCIALIZACIÓN</t>
  </si>
  <si>
    <t>COMERCIALIZACIÓN</t>
  </si>
  <si>
    <t>INVERSIONES</t>
  </si>
  <si>
    <t>Hosting Go Daddy</t>
  </si>
  <si>
    <t>https://www.godaddy.com/es/hosting/web-hosting</t>
  </si>
  <si>
    <t>36 meses = usd 252</t>
  </si>
  <si>
    <t>NUCLEO HABITACIONAL</t>
  </si>
  <si>
    <t xml:space="preserve"> $0.00</t>
  </si>
  <si>
    <t>Pagina web</t>
  </si>
  <si>
    <r>
      <rPr>
        <rFont val="Raleway"/>
        <color rgb="FF000000"/>
        <sz val="11.0"/>
      </rPr>
      <t>Presupuesto de</t>
    </r>
    <r>
      <rPr>
        <rFont val="Raleway"/>
        <b/>
        <color rgb="FF000000"/>
        <sz val="11.0"/>
      </rPr>
      <t xml:space="preserve"> </t>
    </r>
    <r>
      <rPr>
        <rFont val="Raleway"/>
        <color rgb="FF1155CC"/>
        <sz val="11.0"/>
      </rPr>
      <t xml:space="preserve">https://www.workana.com/dashboard </t>
    </r>
  </si>
  <si>
    <t xml:space="preserve">estoy consultando, si no, averiguar más cercano a 2mill </t>
  </si>
  <si>
    <t>Publicidad</t>
  </si>
  <si>
    <t>anual</t>
  </si>
  <si>
    <t>TERRENO/INMUEBLE</t>
  </si>
  <si>
    <t>TOTAL COMERCIALIZACIÓN</t>
  </si>
  <si>
    <t>COMUNICACIÓN / COMERCIALIZACION</t>
  </si>
  <si>
    <t>PRE - INGRESO AL NEGOCIO</t>
  </si>
  <si>
    <t>No modificar fórmula (linkea con Cash Flow)</t>
  </si>
  <si>
    <t>Monto total pre-ingreso al negocio (según Cash Flow)</t>
  </si>
  <si>
    <t>INVERSION TOTAL</t>
  </si>
  <si>
    <t>TOTAL PRE - INGRESO AL NEGOCIO</t>
  </si>
  <si>
    <t>DETALLE DE FUENTES DE FINANCIAMIENTO PROPIA (A)</t>
  </si>
  <si>
    <t xml:space="preserve">Aporte de socio "Carolina locantore" en efectivo de recursos propios </t>
  </si>
  <si>
    <t xml:space="preserve">Aporte de socio "Camila Palomares" en efectivo de recursos propios </t>
  </si>
  <si>
    <t xml:space="preserve">Aporte de socio "Iara Ruiz" en efectivo de recursos propios </t>
  </si>
  <si>
    <t>Aporte de socio "Stefani Viora" en efectivo de recursos propios</t>
  </si>
  <si>
    <t>Otros (especifique)</t>
  </si>
  <si>
    <t>Total de las Fuentes de Financiamiento Propia</t>
  </si>
  <si>
    <r>
      <rPr>
        <rFont val="Raleway"/>
        <b/>
        <color rgb="FF000000"/>
        <sz val="12.0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rFont val="Raleway"/>
        <b/>
        <color rgb="FFFF0000"/>
        <sz val="12.0"/>
      </rPr>
      <t>EJEMPLO</t>
    </r>
  </si>
  <si>
    <t>IGUAZU</t>
  </si>
  <si>
    <t>SALTA</t>
  </si>
  <si>
    <t>BARILOCHE</t>
  </si>
  <si>
    <t>LAS LEÑAS</t>
  </si>
  <si>
    <t>Fuente(s) de las cuales determinó la(s) curva(s) de destino(s):</t>
  </si>
  <si>
    <t xml:space="preserve">Fue hecho en base a la cantidad de viajeros hospedados segun el portal SINTA (Secretaria de Turismo, Ambiente y Deportes) ya que es la unica estadistica que esta discriminada en base a cada localidad y no por region como otros datos estadisticos. </t>
  </si>
  <si>
    <t>Link(s):</t>
  </si>
  <si>
    <t>https://www.yvera.tur.ar/sinta/informe/info/encuesta-de-ocupacion-hotelera-eoh/informes-tecnicos</t>
  </si>
  <si>
    <t>ESCENARIO PESIMISTA</t>
  </si>
  <si>
    <t>AÑO 1</t>
  </si>
  <si>
    <t>Mes</t>
  </si>
  <si>
    <t>Subtotal mensual</t>
  </si>
  <si>
    <t>Cantidad de pax</t>
  </si>
  <si>
    <t xml:space="preserve">Precio Unitario </t>
  </si>
  <si>
    <t>Cantidad de salidas</t>
  </si>
  <si>
    <t>Ingreso mensual</t>
  </si>
  <si>
    <t>Factor de ocupacion</t>
  </si>
  <si>
    <t>Precio Unitario</t>
  </si>
  <si>
    <t xml:space="preserve">Ingreso mensual </t>
  </si>
  <si>
    <t>Enero (Bariloche)</t>
  </si>
  <si>
    <t>Febrero (Bariloche)</t>
  </si>
  <si>
    <t>Marzo (Cafayate)</t>
  </si>
  <si>
    <t>Abril (Cafayate)</t>
  </si>
  <si>
    <t>Mayo (Cafayate)</t>
  </si>
  <si>
    <t>Junio (Las leñas)</t>
  </si>
  <si>
    <t>Julio (Las leñas)</t>
  </si>
  <si>
    <t>Agosto (Las leñas)</t>
  </si>
  <si>
    <t>Septiembre (Iguazu)</t>
  </si>
  <si>
    <t>Octubre ( (Iguazú)</t>
  </si>
  <si>
    <t>Noviembre (Iguazú)</t>
  </si>
  <si>
    <t>Diciembre (Bariloche)</t>
  </si>
  <si>
    <t>TARIFAS</t>
  </si>
  <si>
    <t>Año 1</t>
  </si>
  <si>
    <t>Bariloche</t>
  </si>
  <si>
    <t>$1.200.000</t>
  </si>
  <si>
    <t>Aplicar inflación para el cálculo de tarifa</t>
  </si>
  <si>
    <t>Cafayate</t>
  </si>
  <si>
    <t>$1.050.000</t>
  </si>
  <si>
    <t>Las leñas</t>
  </si>
  <si>
    <t>Iguazú</t>
  </si>
  <si>
    <t>AÑO 2</t>
  </si>
  <si>
    <t>Octubre ( (Iguazu)</t>
  </si>
  <si>
    <t>Noviembre (Iguazu)</t>
  </si>
  <si>
    <t>Año 2</t>
  </si>
  <si>
    <t>año 1</t>
  </si>
  <si>
    <t>inflacion</t>
  </si>
  <si>
    <t>Aumento x inflacion</t>
  </si>
  <si>
    <t>Aumento tarifa (x que sino no hay ganancia)</t>
  </si>
  <si>
    <t>ganancia del 30%</t>
  </si>
  <si>
    <t>AÑO 3</t>
  </si>
  <si>
    <t>Tour 1</t>
  </si>
  <si>
    <t>Año 3</t>
  </si>
  <si>
    <t>año 2</t>
  </si>
  <si>
    <t>Aumento</t>
  </si>
  <si>
    <t>ESCENARIO OPTIMISTA</t>
  </si>
  <si>
    <t xml:space="preserve">a </t>
  </si>
  <si>
    <t xml:space="preserve">las lenas </t>
  </si>
  <si>
    <t>bariloche</t>
  </si>
  <si>
    <t>salta</t>
  </si>
  <si>
    <t xml:space="preserve">20% ganancia </t>
  </si>
  <si>
    <t>iguazu</t>
  </si>
  <si>
    <t>Sindicato/Organización de la cual se obtuvieron los valores de sueldos según Convenio Colectivo de Trabajo (CCT):</t>
  </si>
  <si>
    <t>XXXXX</t>
  </si>
  <si>
    <t>Link:https://www.faecys.org.ar/nota-escalas-salariales-enero-2025-abril-2025/</t>
  </si>
  <si>
    <t>SUELDOS Y CARGAS SOCIALES
INDICAR EN EL CASH FLOW (ACTUALIZAR SEGÚN INFLACIÓN)</t>
  </si>
  <si>
    <t>Aplicar inflación para el cálculo de Sueldos y Cargas Sociales (mes a mes)</t>
  </si>
  <si>
    <t>Posición</t>
  </si>
  <si>
    <t>Salario Mensual ($ BRUTOS)
Año 1</t>
  </si>
  <si>
    <t>SÓLO MODIFICAR ESTOS VALORES</t>
  </si>
  <si>
    <t xml:space="preserve">Coordinadora 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</si>
  <si>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</si>
  <si>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</si>
  <si>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</si>
  <si>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</si>
  <si>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</si>
  <si>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</si>
  <si>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</si>
  <si>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</si>
  <si>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</si>
  <si>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</si>
  <si>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</si>
  <si>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</si>
  <si>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</si>
  <si>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>Información Salario</t>
  </si>
  <si>
    <t>INFLACIÓN ESTIMADA MENSUAL AÑO 1 
(calcular la inflación mes a mes)</t>
  </si>
  <si>
    <t>INFLACIÓN ESTIMADA MENSUAL AÑO 2
(calcular la inflación mes a mes)</t>
  </si>
  <si>
    <t>INFLACIÓN ESTIMADA MENSUAL AÑO 3
(calcular la inflación mes a mes)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</si>
  <si>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</si>
  <si>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</si>
  <si>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</si>
  <si>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</si>
  <si>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</si>
  <si>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</si>
  <si>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</si>
  <si>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</si>
  <si>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</si>
  <si>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</si>
  <si>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</si>
  <si>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</si>
  <si>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</si>
  <si>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Saldo inicial de caja</t>
  </si>
  <si>
    <t>INGRESOS</t>
  </si>
  <si>
    <t>Ingresos Concepto "Bariloche"</t>
  </si>
  <si>
    <t>Ingresos Concepto "Cafayate"</t>
  </si>
  <si>
    <t>Ingresos Concepto "Las leñas"</t>
  </si>
  <si>
    <t>Ingresos Concepto "Iguazu"</t>
  </si>
  <si>
    <t>Total ingresos</t>
  </si>
  <si>
    <t>EGRESOS</t>
  </si>
  <si>
    <t>Sueldos Brutos</t>
  </si>
  <si>
    <t>Proporcional SAC (Aguinaldo)</t>
  </si>
  <si>
    <t>Aportes Patronales Empleador (Sueldos Brutos + Proporcional SAC)</t>
  </si>
  <si>
    <t>Gastos de Publicidad / Marketing</t>
  </si>
  <si>
    <t>Pago a proveedores "Tour Bariloche"</t>
  </si>
  <si>
    <t>Pago a proveedores "Tour Cafayate"</t>
  </si>
  <si>
    <t>Pago a proveedores "Tour Las leñas"</t>
  </si>
  <si>
    <t>Pago a proveedores "Tour Iguazu"</t>
  </si>
  <si>
    <t>Abono Telefonía</t>
  </si>
  <si>
    <t>Contadora</t>
  </si>
  <si>
    <t>Hosting / Pago de dominio web</t>
  </si>
  <si>
    <t>Devolución de capital a inversionista "Carolina Locantore"</t>
  </si>
  <si>
    <t>Devolución de capital a inversionista "Camila Palomares"</t>
  </si>
  <si>
    <t>Devolución de capital a inversionista "Stefani Viora"</t>
  </si>
  <si>
    <t>Devolución de capital a inversionista "Iara Ruiz"</t>
  </si>
  <si>
    <t xml:space="preserve">community manager </t>
  </si>
  <si>
    <t>Sueldo Gerente Carolina Locantore</t>
  </si>
  <si>
    <t>1.200.000</t>
  </si>
  <si>
    <t>Sueldo Gerente  Camila Palomares</t>
  </si>
  <si>
    <t>Sueldo Gerente  Stefani Viora</t>
  </si>
  <si>
    <t xml:space="preserve">Sueldo Gerente  Iara Ruiz </t>
  </si>
  <si>
    <t>Mantenimiento de cuenta corriente bancaria</t>
  </si>
  <si>
    <t>Otros impuestos / tasas (especificar)</t>
  </si>
  <si>
    <t>Mantenimiento edilicio (2%)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</si>
  <si>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</si>
  <si>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</si>
  <si>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</si>
  <si>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</si>
  <si>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</si>
  <si>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</si>
  <si>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</si>
  <si>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de socios "Carolina Locantore"</t>
  </si>
  <si>
    <t>Retiro de socios "Stefani Viora"</t>
  </si>
  <si>
    <t>Retiro de socios "Camila Palomares"</t>
  </si>
  <si>
    <t xml:space="preserve">Retiro de socios "Iara Ruiz" </t>
  </si>
  <si>
    <t>Saldo de cierre de caja mensual</t>
  </si>
  <si>
    <t>Saldo final de caja acumulado</t>
  </si>
  <si>
    <r>
      <rPr>
        <rFont val="Raleway"/>
        <b/>
        <color rgb="FFFF0000"/>
        <sz val="11.0"/>
      </rPr>
      <t>NO MODIFICAR FÓRMULAS</t>
    </r>
    <r>
      <rPr>
        <rFont val="Raleway"/>
        <b/>
        <color theme="1"/>
        <sz val="11.0"/>
      </rPr>
      <t xml:space="preserve">
Pre ingreso al negocio 
("Saldo final de caja acumulado" más alto en el Cash Flow)
Se indica en positivo</t>
    </r>
  </si>
  <si>
    <r>
      <rPr>
        <rFont val="Raleway"/>
        <b/>
        <color rgb="FFFF0000"/>
        <sz val="11.0"/>
      </rPr>
      <t>NO MODIFICAR FÓRMULAS</t>
    </r>
    <r>
      <rPr>
        <rFont val="Raleway"/>
        <b/>
        <color theme="1"/>
        <sz val="11.0"/>
      </rPr>
      <t xml:space="preserve">
Pre ingreso al negocio 
("Saldo final de caja acumulado" más alto en el Cash Flow)
Se indica en positivo</t>
    </r>
  </si>
  <si>
    <t>CANTIDAD DE SALIDAS DE TOURS Y PAQUETES POR MES</t>
  </si>
  <si>
    <t>PRIMER AÑO</t>
  </si>
  <si>
    <t>TOURS Y PAQUETES</t>
  </si>
  <si>
    <t>Salida Bariloche</t>
  </si>
  <si>
    <t>Salida Cafayate</t>
  </si>
  <si>
    <t>Salida Las Leñas</t>
  </si>
  <si>
    <t>Salida Puerto Iguazú</t>
  </si>
  <si>
    <t>SEGUNDO AÑO</t>
  </si>
  <si>
    <t>TERCER AÑO</t>
  </si>
  <si>
    <t>Gastos Tour 1: Verano - San Carlos de Bariloche (AÑO 1)</t>
  </si>
  <si>
    <t xml:space="preserve">Gastos Tour 1: Verano - San Carlos de Bariloche - Año 2 </t>
  </si>
  <si>
    <t>Gastos Tour 1: Verano - San Carlos de Bariloche - Año 3</t>
  </si>
  <si>
    <t>Artículo</t>
  </si>
  <si>
    <t>Link de referencia del producto</t>
  </si>
  <si>
    <t>Aereo Ida y Vuelta</t>
  </si>
  <si>
    <t>Traslado AEP/HTL/AEP</t>
  </si>
  <si>
    <t>Nina Hostel (6 nts)</t>
  </si>
  <si>
    <t>Traslado a actividades</t>
  </si>
  <si>
    <t>Coordinador</t>
  </si>
  <si>
    <t>Comidas</t>
  </si>
  <si>
    <t>Actividades tercerizadas</t>
  </si>
  <si>
    <t xml:space="preserve">Asistencia al viajero </t>
  </si>
  <si>
    <t>GASTOS POR PERSONA</t>
  </si>
  <si>
    <t>TOTAL GASTOS</t>
  </si>
  <si>
    <t xml:space="preserve"> INFLACION (20%)</t>
  </si>
  <si>
    <t xml:space="preserve">INFLACION 24% ANUAL </t>
  </si>
  <si>
    <t>Gastos Tour 2: Otoño - Cafayate y Salta Capital</t>
  </si>
  <si>
    <t>Hotel Selina - Salta (6 nts)</t>
  </si>
  <si>
    <t>IInlcuido en actividades tercerizadas</t>
  </si>
  <si>
    <t>Gastos de Tour 3: Invierno - Las Leñas</t>
  </si>
  <si>
    <t>Hostel Las Leñas - Mendoza (6 nts)</t>
  </si>
  <si>
    <t>Actividades</t>
  </si>
  <si>
    <t>Gastos Tour 4: Primavera - Puerto Iguazú</t>
  </si>
  <si>
    <t>DESAYUNO</t>
  </si>
  <si>
    <t>Hostel Poramba - Iguazú (4 nts)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</si>
</sst>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-[$$-409]* #,##0.00_ ;_-[$$-409]* \-#,##0.00\ ;_-[$$-409]* &quot;-&quot;??_ ;_-@_ "/>
    <numFmt numFmtId="165" formatCode="[$ $]#,##0.00"/>
    <numFmt numFmtId="166" formatCode="&quot;$&quot;#,##0"/>
    <numFmt numFmtId="167" formatCode="&quot;$&quot;#,##0.00"/>
  </numFmts>
  <fonts count="42">
    <font>
      <sz val="10.0"/>
      <color rgb="FF000000"/>
      <name val="Arial"/>
      <scheme val="minor"/>
    </font>
    <font>
      <sz val="11.0"/>
      <color theme="1"/>
      <name val="Raleway"/>
    </font>
    <font>
      <b/>
      <sz val="11.0"/>
      <color rgb="FF000000"/>
      <name val="Raleway"/>
    </font>
    <font/>
    <font>
      <sz val="11.0"/>
      <color rgb="FF000000"/>
      <name val="Raleway"/>
    </font>
    <font>
      <b/>
      <sz val="14.0"/>
      <color rgb="FF000000"/>
      <name val="Raleway"/>
    </font>
    <font>
      <sz val="10.0"/>
      <color rgb="FF000000"/>
      <name val="Raleway"/>
    </font>
    <font>
      <u/>
      <sz val="10.0"/>
      <color theme="10"/>
      <name val="Arial"/>
    </font>
    <font>
      <u/>
      <sz val="10.0"/>
      <color theme="10"/>
      <name val="Arial"/>
    </font>
    <font>
      <sz val="10.0"/>
      <color rgb="FF000000"/>
      <name val="Arial"/>
    </font>
    <font>
      <b/>
      <sz val="11.0"/>
      <color rgb="FFFF0000"/>
      <name val="Raleway"/>
    </font>
    <font>
      <b/>
      <sz val="14.0"/>
      <color rgb="FFFFFFFF"/>
      <name val="Raleway"/>
    </font>
    <font>
      <u/>
      <sz val="10.0"/>
      <color theme="10"/>
      <name val="Arial"/>
    </font>
    <font>
      <u/>
      <sz val="10.0"/>
      <color theme="10"/>
      <name val="Arial"/>
    </font>
    <font>
      <sz val="11.0"/>
      <color rgb="FFFFFFFF"/>
      <name val="Raleway"/>
    </font>
    <font>
      <sz val="10.0"/>
      <color theme="1"/>
      <name val="Raleway"/>
    </font>
    <font>
      <b/>
      <sz val="14.0"/>
      <color theme="1"/>
      <name val="Raleway"/>
    </font>
    <font>
      <b/>
      <sz val="12.0"/>
      <color rgb="FF000000"/>
      <name val="Raleway"/>
    </font>
    <font>
      <sz val="10.0"/>
      <color theme="1"/>
      <name val="Arial"/>
    </font>
    <font>
      <b/>
      <sz val="10.0"/>
      <color theme="1"/>
      <name val="Raleway"/>
    </font>
    <font>
      <u/>
      <sz val="10.0"/>
      <color theme="10"/>
      <name val="Arial"/>
    </font>
    <font>
      <b/>
      <sz val="11.0"/>
      <color theme="1"/>
      <name val="Raleway"/>
    </font>
    <font>
      <u/>
      <sz val="10.0"/>
      <color theme="10"/>
      <name val="Arial"/>
    </font>
    <font>
      <u/>
      <sz val="10.0"/>
      <color theme="10"/>
      <name val="Arial"/>
    </font>
    <font>
      <b/>
      <sz val="12.0"/>
      <color rgb="FFFF0000"/>
      <name val="Raleway"/>
    </font>
    <font>
      <u/>
      <sz val="11.0"/>
      <color rgb="FF1155CC"/>
      <name val="Raleway"/>
    </font>
    <font>
      <b/>
      <sz val="16.0"/>
      <color theme="5"/>
      <name val="Raleway"/>
    </font>
    <font>
      <b/>
      <sz val="11.0"/>
      <color rgb="FFFFFFFF"/>
      <name val="Raleway"/>
    </font>
    <font>
      <sz val="11.0"/>
      <color theme="4"/>
      <name val="Raleway"/>
    </font>
    <font>
      <b/>
      <sz val="14.0"/>
      <color rgb="FF277E3E"/>
      <name val="Raleway"/>
    </font>
    <font>
      <sz val="11.0"/>
      <color rgb="FF0C5ADB"/>
      <name val="Raleway"/>
    </font>
    <font>
      <u/>
      <sz val="10.0"/>
      <color theme="1"/>
      <name val="Raleway"/>
    </font>
    <font>
      <u/>
      <sz val="10.0"/>
      <color theme="1"/>
      <name val="Raleway"/>
    </font>
    <font>
      <u/>
      <sz val="10.0"/>
      <color theme="1"/>
      <name val="Raleway"/>
    </font>
    <font>
      <u/>
      <sz val="10.0"/>
      <color theme="1"/>
      <name val="Raleway"/>
    </font>
    <font>
      <u/>
      <sz val="10.0"/>
      <color theme="1"/>
      <name val="Raleway"/>
    </font>
    <font>
      <u/>
      <sz val="10.0"/>
      <color rgb="FF4285F4"/>
      <name val="Raleway"/>
    </font>
    <font>
      <u/>
      <sz val="9.0"/>
      <color rgb="FF4285F4"/>
      <name val="Raleway"/>
    </font>
    <font>
      <u/>
      <sz val="9.0"/>
      <color rgb="FF4285F4"/>
      <name val="Raleway"/>
    </font>
    <font>
      <u/>
      <sz val="10.0"/>
      <color theme="1"/>
      <name val="Raleway"/>
    </font>
    <font>
      <u/>
      <sz val="10.0"/>
      <color theme="1"/>
      <name val="Raleway"/>
    </font>
    <font>
      <u/>
      <sz val="10.0"/>
      <color rgb="FF4285F4"/>
      <name val="Raleway"/>
    </font>
  </fonts>
  <fills count="38">
    <fill>
      <patternFill patternType="none"/>
    </fill>
    <fill>
      <patternFill patternType="lightGray"/>
    </fill>
    <fill>
      <patternFill patternType="solid">
        <fgColor rgb="FFD0E0E3"/>
        <bgColor rgb="FFD0E0E3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6D01"/>
        <bgColor rgb="FFFF6D01"/>
      </patternFill>
    </fill>
    <fill>
      <patternFill patternType="solid">
        <fgColor rgb="FF808080"/>
        <bgColor rgb="FF808080"/>
      </patternFill>
    </fill>
    <fill>
      <patternFill patternType="solid">
        <fgColor rgb="FFB4A7D6"/>
        <bgColor rgb="FFB4A7D6"/>
      </patternFill>
    </fill>
    <fill>
      <patternFill patternType="solid">
        <fgColor rgb="FFFFE599"/>
        <bgColor rgb="FFFFE599"/>
      </patternFill>
    </fill>
    <fill>
      <patternFill patternType="solid">
        <fgColor rgb="FFFF0000"/>
        <bgColor rgb="FFFF0000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F2F2F2"/>
        <bgColor rgb="FFF2F2F2"/>
      </patternFill>
    </fill>
    <fill>
      <patternFill patternType="solid">
        <fgColor rgb="FF9BD3B8"/>
        <bgColor rgb="FF9BD3B8"/>
      </patternFill>
    </fill>
    <fill>
      <patternFill patternType="solid">
        <fgColor rgb="FFA93D59"/>
        <bgColor rgb="FFA93D59"/>
      </patternFill>
    </fill>
    <fill>
      <patternFill patternType="solid">
        <fgColor rgb="FFFFDF8B"/>
        <bgColor rgb="FFFFDF8B"/>
      </patternFill>
    </fill>
    <fill>
      <patternFill patternType="solid">
        <fgColor theme="0"/>
        <bgColor theme="0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theme="4"/>
        <bgColor theme="4"/>
      </patternFill>
    </fill>
    <fill>
      <patternFill patternType="solid">
        <fgColor rgb="FF00FF00"/>
        <bgColor rgb="FF00FF00"/>
      </patternFill>
    </fill>
    <fill>
      <patternFill patternType="solid">
        <fgColor rgb="FF4A86E8"/>
        <bgColor rgb="FF4A86E8"/>
      </patternFill>
    </fill>
    <fill>
      <patternFill patternType="solid">
        <fgColor rgb="FFD9EAD3"/>
        <bgColor rgb="FFD9EAD3"/>
      </patternFill>
    </fill>
    <fill>
      <patternFill patternType="solid">
        <fgColor rgb="FFBFDFDA"/>
        <bgColor rgb="FFBFDFDA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A4C2F4"/>
        <bgColor rgb="FFA4C2F4"/>
      </patternFill>
    </fill>
    <fill>
      <patternFill patternType="solid">
        <fgColor rgb="FFFF9900"/>
        <bgColor rgb="FFFF9900"/>
      </patternFill>
    </fill>
    <fill>
      <patternFill patternType="solid">
        <fgColor rgb="FFB7E1CD"/>
        <bgColor rgb="FFB7E1CD"/>
      </patternFill>
    </fill>
    <fill>
      <patternFill patternType="solid">
        <fgColor rgb="FFFFFF99"/>
        <bgColor rgb="FFFFFF99"/>
      </patternFill>
    </fill>
    <fill>
      <patternFill patternType="solid">
        <fgColor rgb="FFF6B26B"/>
        <bgColor rgb="FFF6B26B"/>
      </patternFill>
    </fill>
    <fill>
      <patternFill patternType="solid">
        <fgColor rgb="FFFCE5CD"/>
        <bgColor rgb="FFFCE5CD"/>
      </patternFill>
    </fill>
    <fill>
      <patternFill patternType="solid">
        <fgColor rgb="FFFFA766"/>
        <bgColor rgb="FFFFA766"/>
      </patternFill>
    </fill>
    <fill>
      <patternFill patternType="solid">
        <fgColor theme="5"/>
        <bgColor theme="5"/>
      </patternFill>
    </fill>
    <fill>
      <patternFill patternType="solid">
        <fgColor rgb="FF3AC481"/>
        <bgColor rgb="FF3AC481"/>
      </patternFill>
    </fill>
    <fill>
      <patternFill patternType="solid">
        <fgColor rgb="FFC27BA0"/>
        <bgColor rgb="FFC27BA0"/>
      </patternFill>
    </fill>
    <fill>
      <patternFill patternType="solid">
        <fgColor rgb="FF4285F4"/>
        <bgColor rgb="FF4285F4"/>
      </patternFill>
    </fill>
    <fill>
      <patternFill patternType="solid">
        <fgColor rgb="FFD2F1DA"/>
        <bgColor rgb="FFD2F1DA"/>
      </patternFill>
    </fill>
  </fills>
  <borders count="36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/>
    </border>
    <border>
      <left/>
      <right/>
      <top/>
    </border>
    <border>
      <left/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/>
    </border>
    <border>
      <left/>
      <right/>
      <bottom/>
    </border>
    <border>
      <right style="thin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</border>
    <border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3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1" fillId="0" fontId="2" numFmtId="0" xfId="0" applyAlignment="1" applyBorder="1" applyFont="1">
      <alignment shrinkToFit="0" wrapText="1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shrinkToFit="0" wrapText="1"/>
    </xf>
    <xf borderId="1" fillId="2" fontId="5" numFmtId="0" xfId="0" applyAlignment="1" applyBorder="1" applyFill="1" applyFont="1">
      <alignment shrinkToFit="0" wrapText="1"/>
    </xf>
    <xf borderId="0" fillId="0" fontId="6" numFmtId="0" xfId="0" applyFont="1"/>
    <xf borderId="4" fillId="3" fontId="2" numFmtId="0" xfId="0" applyAlignment="1" applyBorder="1" applyFill="1" applyFont="1">
      <alignment shrinkToFit="0" wrapText="1"/>
    </xf>
    <xf borderId="5" fillId="3" fontId="2" numFmtId="0" xfId="0" applyAlignment="1" applyBorder="1" applyFont="1">
      <alignment shrinkToFit="0" wrapText="1"/>
    </xf>
    <xf borderId="4" fillId="2" fontId="4" numFmtId="0" xfId="0" applyAlignment="1" applyBorder="1" applyFont="1">
      <alignment shrinkToFit="0" wrapText="1"/>
    </xf>
    <xf borderId="5" fillId="2" fontId="4" numFmtId="164" xfId="0" applyAlignment="1" applyBorder="1" applyFont="1" applyNumberFormat="1">
      <alignment shrinkToFit="0" wrapText="1"/>
    </xf>
    <xf borderId="5" fillId="2" fontId="4" numFmtId="0" xfId="0" applyAlignment="1" applyBorder="1" applyFont="1">
      <alignment shrinkToFit="0" wrapText="1"/>
    </xf>
    <xf borderId="5" fillId="2" fontId="7" numFmtId="0" xfId="0" applyAlignment="1" applyBorder="1" applyFont="1">
      <alignment shrinkToFit="0" wrapText="1"/>
    </xf>
    <xf borderId="1" fillId="2" fontId="2" numFmtId="0" xfId="0" applyAlignment="1" applyBorder="1" applyFont="1">
      <alignment shrinkToFit="0" wrapText="1"/>
    </xf>
    <xf borderId="5" fillId="4" fontId="4" numFmtId="0" xfId="0" applyAlignment="1" applyBorder="1" applyFill="1" applyFont="1">
      <alignment shrinkToFit="0" wrapText="1"/>
    </xf>
    <xf borderId="5" fillId="2" fontId="5" numFmtId="164" xfId="0" applyAlignment="1" applyBorder="1" applyFont="1" applyNumberFormat="1">
      <alignment shrinkToFit="0" wrapText="1"/>
    </xf>
    <xf borderId="1" fillId="4" fontId="5" numFmtId="0" xfId="0" applyAlignment="1" applyBorder="1" applyFont="1">
      <alignment shrinkToFit="0" wrapText="1"/>
    </xf>
    <xf borderId="4" fillId="4" fontId="4" numFmtId="0" xfId="0" applyAlignment="1" applyBorder="1" applyFont="1">
      <alignment shrinkToFit="0" wrapText="1"/>
    </xf>
    <xf borderId="5" fillId="4" fontId="4" numFmtId="164" xfId="0" applyAlignment="1" applyBorder="1" applyFont="1" applyNumberFormat="1">
      <alignment shrinkToFit="0" wrapText="1"/>
    </xf>
    <xf borderId="5" fillId="4" fontId="8" numFmtId="0" xfId="0" applyAlignment="1" applyBorder="1" applyFont="1">
      <alignment shrinkToFit="0" wrapText="1"/>
    </xf>
    <xf borderId="0" fillId="0" fontId="4" numFmtId="0" xfId="0" applyAlignment="1" applyFont="1">
      <alignment horizontal="center" shrinkToFit="0" vertical="center" wrapText="1"/>
    </xf>
    <xf borderId="5" fillId="4" fontId="2" numFmtId="0" xfId="0" applyAlignment="1" applyBorder="1" applyFont="1">
      <alignment shrinkToFit="0" wrapText="1"/>
    </xf>
    <xf borderId="5" fillId="4" fontId="9" numFmtId="0" xfId="0" applyAlignment="1" applyBorder="1" applyFont="1">
      <alignment shrinkToFit="0" wrapText="1"/>
    </xf>
    <xf borderId="5" fillId="4" fontId="4" numFmtId="164" xfId="0" applyAlignment="1" applyBorder="1" applyFont="1" applyNumberFormat="1">
      <alignment horizontal="right" shrinkToFit="0" wrapText="1"/>
    </xf>
    <xf borderId="5" fillId="4" fontId="10" numFmtId="0" xfId="0" applyAlignment="1" applyBorder="1" applyFont="1">
      <alignment shrinkToFit="0" wrapText="1"/>
    </xf>
    <xf borderId="5" fillId="4" fontId="5" numFmtId="3" xfId="0" applyAlignment="1" applyBorder="1" applyFont="1" applyNumberFormat="1">
      <alignment shrinkToFit="0" wrapText="1"/>
    </xf>
    <xf borderId="1" fillId="5" fontId="5" numFmtId="0" xfId="0" applyAlignment="1" applyBorder="1" applyFill="1" applyFont="1">
      <alignment shrinkToFit="0" wrapText="1"/>
    </xf>
    <xf borderId="1" fillId="6" fontId="11" numFmtId="0" xfId="0" applyAlignment="1" applyBorder="1" applyFill="1" applyFont="1">
      <alignment shrinkToFit="0" wrapText="1"/>
    </xf>
    <xf borderId="4" fillId="5" fontId="2" numFmtId="0" xfId="0" applyAlignment="1" applyBorder="1" applyFont="1">
      <alignment shrinkToFit="0" wrapText="1"/>
    </xf>
    <xf borderId="5" fillId="5" fontId="4" numFmtId="164" xfId="0" applyAlignment="1" applyBorder="1" applyFont="1" applyNumberFormat="1">
      <alignment shrinkToFit="0" wrapText="1"/>
    </xf>
    <xf borderId="5" fillId="5" fontId="4" numFmtId="0" xfId="0" applyAlignment="1" applyBorder="1" applyFont="1">
      <alignment shrinkToFit="0" wrapText="1"/>
    </xf>
    <xf borderId="5" fillId="5" fontId="4" numFmtId="164" xfId="0" applyAlignment="1" applyBorder="1" applyFont="1" applyNumberFormat="1">
      <alignment horizontal="right" shrinkToFit="0" wrapText="1"/>
    </xf>
    <xf borderId="5" fillId="5" fontId="1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shrinkToFit="0" wrapText="1"/>
    </xf>
    <xf borderId="4" fillId="7" fontId="2" numFmtId="0" xfId="0" applyAlignment="1" applyBorder="1" applyFill="1" applyFont="1">
      <alignment shrinkToFit="0" wrapText="1"/>
    </xf>
    <xf borderId="5" fillId="7" fontId="2" numFmtId="0" xfId="0" applyAlignment="1" applyBorder="1" applyFont="1">
      <alignment shrinkToFit="0" wrapText="1"/>
    </xf>
    <xf borderId="6" fillId="4" fontId="4" numFmtId="0" xfId="0" applyAlignment="1" applyBorder="1" applyFont="1">
      <alignment shrinkToFit="0" wrapText="1"/>
    </xf>
    <xf borderId="4" fillId="2" fontId="2" numFmtId="0" xfId="0" applyAlignment="1" applyBorder="1" applyFont="1">
      <alignment shrinkToFit="0" wrapText="1"/>
    </xf>
    <xf borderId="5" fillId="2" fontId="2" numFmtId="0" xfId="0" applyAlignment="1" applyBorder="1" applyFont="1">
      <alignment shrinkToFit="0" wrapText="1"/>
    </xf>
    <xf borderId="7" fillId="0" fontId="3" numFmtId="0" xfId="0" applyBorder="1" applyFont="1"/>
    <xf borderId="5" fillId="5" fontId="13" numFmtId="0" xfId="0" applyAlignment="1" applyBorder="1" applyFont="1">
      <alignment shrinkToFit="0" wrapText="1"/>
    </xf>
    <xf borderId="4" fillId="8" fontId="2" numFmtId="0" xfId="0" applyAlignment="1" applyBorder="1" applyFill="1" applyFont="1">
      <alignment shrinkToFit="0" wrapText="1"/>
    </xf>
    <xf borderId="5" fillId="8" fontId="2" numFmtId="0" xfId="0" applyAlignment="1" applyBorder="1" applyFont="1">
      <alignment shrinkToFit="0" wrapText="1"/>
    </xf>
    <xf borderId="5" fillId="5" fontId="5" numFmtId="164" xfId="0" applyAlignment="1" applyBorder="1" applyFont="1" applyNumberFormat="1">
      <alignment shrinkToFit="0" wrapText="1"/>
    </xf>
    <xf borderId="4" fillId="4" fontId="2" numFmtId="0" xfId="0" applyAlignment="1" applyBorder="1" applyFont="1">
      <alignment shrinkToFit="0" wrapText="1"/>
    </xf>
    <xf borderId="5" fillId="4" fontId="2" numFmtId="164" xfId="0" applyAlignment="1" applyBorder="1" applyFont="1" applyNumberFormat="1">
      <alignment shrinkToFit="0" wrapText="1"/>
    </xf>
    <xf borderId="5" fillId="5" fontId="2" numFmtId="164" xfId="0" applyAlignment="1" applyBorder="1" applyFont="1" applyNumberFormat="1">
      <alignment shrinkToFit="0" wrapText="1"/>
    </xf>
    <xf borderId="1" fillId="9" fontId="5" numFmtId="0" xfId="0" applyAlignment="1" applyBorder="1" applyFill="1" applyFont="1">
      <alignment shrinkToFit="0" wrapText="1"/>
    </xf>
    <xf borderId="4" fillId="9" fontId="2" numFmtId="0" xfId="0" applyAlignment="1" applyBorder="1" applyFont="1">
      <alignment shrinkToFit="0" wrapText="1"/>
    </xf>
    <xf borderId="1" fillId="9" fontId="4" numFmtId="0" xfId="0" applyAlignment="1" applyBorder="1" applyFont="1">
      <alignment shrinkToFit="0" wrapText="1"/>
    </xf>
    <xf borderId="4" fillId="6" fontId="14" numFmtId="0" xfId="0" applyAlignment="1" applyBorder="1" applyFont="1">
      <alignment shrinkToFit="0" wrapText="1"/>
    </xf>
    <xf borderId="5" fillId="6" fontId="14" numFmtId="3" xfId="0" applyAlignment="1" applyBorder="1" applyFont="1" applyNumberFormat="1">
      <alignment shrinkToFit="0" wrapText="1"/>
    </xf>
    <xf borderId="8" fillId="0" fontId="3" numFmtId="0" xfId="0" applyBorder="1" applyFont="1"/>
    <xf borderId="5" fillId="9" fontId="5" numFmtId="164" xfId="0" applyAlignment="1" applyBorder="1" applyFont="1" applyNumberFormat="1">
      <alignment shrinkToFit="0" wrapText="1"/>
    </xf>
    <xf borderId="0" fillId="0" fontId="1" numFmtId="165" xfId="0" applyAlignment="1" applyFont="1" applyNumberFormat="1">
      <alignment horizontal="center" shrinkToFit="0" vertical="center" wrapText="1"/>
    </xf>
    <xf borderId="0" fillId="0" fontId="15" numFmtId="0" xfId="0" applyFont="1"/>
    <xf borderId="0" fillId="0" fontId="15" numFmtId="0" xfId="0" applyAlignment="1" applyFont="1">
      <alignment horizontal="center"/>
    </xf>
    <xf borderId="1" fillId="10" fontId="16" numFmtId="0" xfId="0" applyAlignment="1" applyBorder="1" applyFill="1" applyFont="1">
      <alignment horizontal="center" shrinkToFit="0" vertical="center" wrapText="1"/>
    </xf>
    <xf borderId="9" fillId="11" fontId="4" numFmtId="0" xfId="0" applyAlignment="1" applyBorder="1" applyFill="1" applyFont="1">
      <alignment horizontal="center" shrinkToFit="0" vertical="center" wrapText="1"/>
    </xf>
    <xf borderId="9" fillId="11" fontId="4" numFmtId="165" xfId="0" applyAlignment="1" applyBorder="1" applyFont="1" applyNumberFormat="1">
      <alignment horizontal="center" shrinkToFit="0" vertical="center" wrapText="1"/>
    </xf>
    <xf borderId="10" fillId="11" fontId="4" numFmtId="0" xfId="0" applyAlignment="1" applyBorder="1" applyFont="1">
      <alignment horizontal="center" shrinkToFit="0" vertical="center" wrapText="1"/>
    </xf>
    <xf borderId="9" fillId="12" fontId="4" numFmtId="0" xfId="0" applyAlignment="1" applyBorder="1" applyFill="1" applyFont="1">
      <alignment shrinkToFit="0" wrapText="1"/>
    </xf>
    <xf borderId="11" fillId="11" fontId="4" numFmtId="165" xfId="0" applyAlignment="1" applyBorder="1" applyFont="1" applyNumberFormat="1">
      <alignment horizontal="center" shrinkToFit="0" vertical="center" wrapText="1"/>
    </xf>
    <xf borderId="4" fillId="11" fontId="4" numFmtId="0" xfId="0" applyAlignment="1" applyBorder="1" applyFont="1">
      <alignment horizontal="center" shrinkToFit="0" vertical="center" wrapText="1"/>
    </xf>
    <xf borderId="1" fillId="0" fontId="17" numFmtId="0" xfId="0" applyAlignment="1" applyBorder="1" applyFont="1">
      <alignment horizontal="center" shrinkToFit="0" vertical="center" wrapText="1"/>
    </xf>
    <xf borderId="0" fillId="0" fontId="17" numFmtId="0" xfId="0" applyAlignment="1" applyFont="1">
      <alignment horizontal="center" shrinkToFit="0" vertical="center" wrapText="1"/>
    </xf>
    <xf borderId="0" fillId="0" fontId="18" numFmtId="0" xfId="0" applyFont="1"/>
    <xf borderId="9" fillId="0" fontId="15" numFmtId="0" xfId="0" applyAlignment="1" applyBorder="1" applyFont="1">
      <alignment horizontal="center"/>
    </xf>
    <xf borderId="9" fillId="0" fontId="19" numFmtId="17" xfId="0" applyAlignment="1" applyBorder="1" applyFont="1" applyNumberFormat="1">
      <alignment horizontal="center"/>
    </xf>
    <xf borderId="9" fillId="0" fontId="19" numFmtId="0" xfId="0" applyAlignment="1" applyBorder="1" applyFont="1">
      <alignment horizontal="center"/>
    </xf>
    <xf borderId="9" fillId="0" fontId="15" numFmtId="3" xfId="0" applyAlignment="1" applyBorder="1" applyFont="1" applyNumberFormat="1">
      <alignment horizontal="center"/>
    </xf>
    <xf borderId="0" fillId="0" fontId="20" numFmtId="0" xfId="0" applyFont="1"/>
    <xf borderId="1" fillId="0" fontId="21" numFmtId="0" xfId="0" applyAlignment="1" applyBorder="1" applyFont="1">
      <alignment horizontal="left" shrinkToFit="0" vertical="center" wrapText="1"/>
    </xf>
    <xf borderId="1" fillId="0" fontId="15" numFmtId="0" xfId="0" applyAlignment="1" applyBorder="1" applyFont="1">
      <alignment horizontal="center" shrinkToFit="0" wrapText="1"/>
    </xf>
    <xf borderId="1" fillId="0" fontId="22" numFmtId="0" xfId="0" applyAlignment="1" applyBorder="1" applyFont="1">
      <alignment shrinkToFit="0" wrapText="1"/>
    </xf>
    <xf borderId="0" fillId="0" fontId="15" numFmtId="0" xfId="0" applyAlignment="1" applyFont="1">
      <alignment vertical="center"/>
    </xf>
    <xf borderId="12" fillId="0" fontId="16" numFmtId="0" xfId="0" applyAlignment="1" applyBorder="1" applyFont="1">
      <alignment horizontal="center" shrinkToFit="0" vertical="center" wrapText="1"/>
    </xf>
    <xf borderId="1" fillId="13" fontId="17" numFmtId="0" xfId="0" applyAlignment="1" applyBorder="1" applyFill="1" applyFont="1">
      <alignment horizontal="center" shrinkToFit="0" vertical="center" wrapText="1"/>
    </xf>
    <xf borderId="13" fillId="0" fontId="15" numFmtId="0" xfId="0" applyAlignment="1" applyBorder="1" applyFont="1">
      <alignment vertical="center"/>
    </xf>
    <xf borderId="14" fillId="13" fontId="16" numFmtId="0" xfId="0" applyAlignment="1" applyBorder="1" applyFont="1">
      <alignment horizontal="center" shrinkToFit="0" vertical="center" wrapText="1"/>
    </xf>
    <xf borderId="15" fillId="0" fontId="3" numFmtId="0" xfId="0" applyBorder="1" applyFont="1"/>
    <xf borderId="16" fillId="0" fontId="3" numFmtId="0" xfId="0" applyBorder="1" applyFont="1"/>
    <xf borderId="17" fillId="3" fontId="15" numFmtId="0" xfId="0" applyAlignment="1" applyBorder="1" applyFont="1">
      <alignment vertical="center"/>
    </xf>
    <xf borderId="18" fillId="13" fontId="21" numFmtId="0" xfId="0" applyAlignment="1" applyBorder="1" applyFont="1">
      <alignment horizontal="center" shrinkToFit="0" vertical="center" wrapText="1"/>
    </xf>
    <xf borderId="1" fillId="14" fontId="21" numFmtId="0" xfId="0" applyAlignment="1" applyBorder="1" applyFill="1" applyFont="1">
      <alignment horizontal="center" shrinkToFit="0" vertical="center" wrapText="1"/>
    </xf>
    <xf borderId="19" fillId="4" fontId="1" numFmtId="0" xfId="0" applyAlignment="1" applyBorder="1" applyFont="1">
      <alignment horizontal="center" shrinkToFit="0" vertical="center" wrapText="1"/>
    </xf>
    <xf borderId="20" fillId="0" fontId="3" numFmtId="0" xfId="0" applyBorder="1" applyFont="1"/>
    <xf borderId="5" fillId="14" fontId="21" numFmtId="0" xfId="0" applyAlignment="1" applyBorder="1" applyFont="1">
      <alignment horizontal="center" shrinkToFit="0" vertical="center" wrapText="1"/>
    </xf>
    <xf borderId="21" fillId="0" fontId="3" numFmtId="0" xfId="0" applyBorder="1" applyFont="1"/>
    <xf borderId="22" fillId="0" fontId="3" numFmtId="0" xfId="0" applyBorder="1" applyFont="1"/>
    <xf borderId="5" fillId="11" fontId="21" numFmtId="0" xfId="0" applyAlignment="1" applyBorder="1" applyFont="1">
      <alignment horizontal="center" shrinkToFit="0" vertical="center" wrapText="1"/>
    </xf>
    <xf borderId="23" fillId="0" fontId="1" numFmtId="0" xfId="0" applyAlignment="1" applyBorder="1" applyFont="1">
      <alignment horizontal="center" shrinkToFit="0" vertical="center" wrapText="1"/>
    </xf>
    <xf borderId="5" fillId="11" fontId="1" numFmtId="166" xfId="0" applyAlignment="1" applyBorder="1" applyFont="1" applyNumberFormat="1">
      <alignment horizontal="center" shrinkToFit="0" vertical="center" wrapText="1"/>
    </xf>
    <xf borderId="5" fillId="11" fontId="1" numFmtId="165" xfId="0" applyAlignment="1" applyBorder="1" applyFont="1" applyNumberFormat="1">
      <alignment horizontal="center" shrinkToFit="0" vertical="center" wrapText="1"/>
    </xf>
    <xf borderId="23" fillId="0" fontId="1" numFmtId="9" xfId="0" applyAlignment="1" applyBorder="1" applyFont="1" applyNumberFormat="1">
      <alignment horizontal="center" shrinkToFit="0" vertical="center" wrapText="1"/>
    </xf>
    <xf borderId="23" fillId="0" fontId="1" numFmtId="166" xfId="0" applyAlignment="1" applyBorder="1" applyFont="1" applyNumberFormat="1">
      <alignment horizontal="center" shrinkToFit="0" vertical="center" wrapText="1"/>
    </xf>
    <xf borderId="24" fillId="11" fontId="1" numFmtId="166" xfId="0" applyAlignment="1" applyBorder="1" applyFont="1" applyNumberFormat="1">
      <alignment horizontal="center" shrinkToFit="0" vertical="center" wrapText="1"/>
    </xf>
    <xf borderId="9" fillId="0" fontId="6" numFmtId="166" xfId="0" applyBorder="1" applyFont="1" applyNumberFormat="1"/>
    <xf borderId="12" fillId="0" fontId="15" numFmtId="0" xfId="0" applyAlignment="1" applyBorder="1" applyFont="1">
      <alignment vertical="center"/>
    </xf>
    <xf borderId="0" fillId="0" fontId="15" numFmtId="166" xfId="0" applyAlignment="1" applyFont="1" applyNumberFormat="1">
      <alignment vertical="center"/>
    </xf>
    <xf borderId="18" fillId="15" fontId="21" numFmtId="0" xfId="0" applyAlignment="1" applyBorder="1" applyFill="1" applyFont="1">
      <alignment horizontal="center" vertical="center"/>
    </xf>
    <xf borderId="14" fillId="15" fontId="2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24" fillId="15" fontId="21" numFmtId="0" xfId="0" applyAlignment="1" applyBorder="1" applyFont="1">
      <alignment horizontal="center" vertical="center"/>
    </xf>
    <xf borderId="9" fillId="15" fontId="21" numFmtId="0" xfId="0" applyAlignment="1" applyBorder="1" applyFont="1">
      <alignment horizontal="center" vertical="center"/>
    </xf>
    <xf borderId="24" fillId="11" fontId="1" numFmtId="165" xfId="0" applyAlignment="1" applyBorder="1" applyFont="1" applyNumberFormat="1">
      <alignment horizontal="center" vertical="center"/>
    </xf>
    <xf borderId="9" fillId="11" fontId="1" numFmtId="165" xfId="0" applyAlignment="1" applyBorder="1" applyFont="1" applyNumberFormat="1">
      <alignment horizontal="center" vertical="center"/>
    </xf>
    <xf borderId="0" fillId="0" fontId="15" numFmtId="165" xfId="0" applyAlignment="1" applyFont="1" applyNumberFormat="1">
      <alignment vertical="center"/>
    </xf>
    <xf borderId="0" fillId="0" fontId="15" numFmtId="9" xfId="0" applyAlignment="1" applyFont="1" applyNumberFormat="1">
      <alignment vertical="center"/>
    </xf>
    <xf borderId="25" fillId="0" fontId="3" numFmtId="0" xfId="0" applyBorder="1" applyFont="1"/>
    <xf borderId="24" fillId="14" fontId="21" numFmtId="0" xfId="0" applyAlignment="1" applyBorder="1" applyFont="1">
      <alignment horizontal="center" shrinkToFit="0" vertical="center" wrapText="1"/>
    </xf>
    <xf borderId="1" fillId="13" fontId="16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11" fillId="16" fontId="18" numFmtId="0" xfId="0" applyBorder="1" applyFill="1" applyFont="1"/>
    <xf borderId="17" fillId="16" fontId="15" numFmtId="0" xfId="0" applyAlignment="1" applyBorder="1" applyFont="1">
      <alignment vertical="center"/>
    </xf>
    <xf borderId="6" fillId="13" fontId="21" numFmtId="0" xfId="0" applyAlignment="1" applyBorder="1" applyFont="1">
      <alignment horizontal="center" shrinkToFit="0" vertical="center" wrapText="1"/>
    </xf>
    <xf borderId="27" fillId="16" fontId="21" numFmtId="0" xfId="0" applyAlignment="1" applyBorder="1" applyFont="1">
      <alignment horizontal="center" shrinkToFit="0" vertical="center" wrapText="1"/>
    </xf>
    <xf borderId="9" fillId="14" fontId="21" numFmtId="0" xfId="0" applyAlignment="1" applyBorder="1" applyFont="1">
      <alignment horizontal="center" shrinkToFit="0" vertical="center" wrapText="1"/>
    </xf>
    <xf borderId="9" fillId="16" fontId="21" numFmtId="0" xfId="0" applyAlignment="1" applyBorder="1" applyFont="1">
      <alignment horizontal="center" shrinkToFit="0" vertical="center" wrapText="1"/>
    </xf>
    <xf borderId="9" fillId="11" fontId="1" numFmtId="165" xfId="0" applyAlignment="1" applyBorder="1" applyFont="1" applyNumberFormat="1">
      <alignment horizontal="center" shrinkToFit="0" vertical="center" wrapText="1"/>
    </xf>
    <xf borderId="9" fillId="0" fontId="1" numFmtId="9" xfId="0" applyAlignment="1" applyBorder="1" applyFont="1" applyNumberFormat="1">
      <alignment horizontal="center" shrinkToFit="0" vertical="center" wrapText="1"/>
    </xf>
    <xf borderId="9" fillId="0" fontId="1" numFmtId="164" xfId="0" applyAlignment="1" applyBorder="1" applyFont="1" applyNumberFormat="1">
      <alignment horizontal="center" shrinkToFit="0" vertical="center" wrapText="1"/>
    </xf>
    <xf borderId="9" fillId="0" fontId="1" numFmtId="167" xfId="0" applyAlignment="1" applyBorder="1" applyFont="1" applyNumberFormat="1">
      <alignment horizontal="center" vertical="center"/>
    </xf>
    <xf borderId="5" fillId="16" fontId="1" numFmtId="166" xfId="0" applyAlignment="1" applyBorder="1" applyFont="1" applyNumberFormat="1">
      <alignment horizontal="center" shrinkToFit="0" vertical="center" wrapText="1"/>
    </xf>
    <xf borderId="5" fillId="16" fontId="1" numFmtId="0" xfId="0" applyAlignment="1" applyBorder="1" applyFont="1">
      <alignment horizontal="center" shrinkToFit="0" vertical="center" wrapText="1"/>
    </xf>
    <xf borderId="9" fillId="16" fontId="1" numFmtId="165" xfId="0" applyAlignment="1" applyBorder="1" applyFont="1" applyNumberFormat="1">
      <alignment horizontal="center" shrinkToFit="0" vertical="center" wrapText="1"/>
    </xf>
    <xf borderId="9" fillId="16" fontId="1" numFmtId="9" xfId="0" applyAlignment="1" applyBorder="1" applyFont="1" applyNumberFormat="1">
      <alignment horizontal="center" shrinkToFit="0" vertical="center" wrapText="1"/>
    </xf>
    <xf borderId="9" fillId="16" fontId="1" numFmtId="164" xfId="0" applyAlignment="1" applyBorder="1" applyFont="1" applyNumberFormat="1">
      <alignment horizontal="center" shrinkToFit="0" vertical="center" wrapText="1"/>
    </xf>
    <xf borderId="28" fillId="15" fontId="21" numFmtId="0" xfId="0" applyAlignment="1" applyBorder="1" applyFont="1">
      <alignment horizontal="center" vertical="center"/>
    </xf>
    <xf borderId="29" fillId="0" fontId="3" numFmtId="0" xfId="0" applyBorder="1" applyFont="1"/>
    <xf borderId="9" fillId="15" fontId="21" numFmtId="0" xfId="0" applyAlignment="1" applyBorder="1" applyFont="1">
      <alignment horizontal="center" shrinkToFit="0" vertical="center" wrapText="1"/>
    </xf>
    <xf borderId="10" fillId="15" fontId="21" numFmtId="0" xfId="0" applyAlignment="1" applyBorder="1" applyFont="1">
      <alignment horizontal="center" vertical="center"/>
    </xf>
    <xf borderId="9" fillId="11" fontId="1" numFmtId="10" xfId="0" applyAlignment="1" applyBorder="1" applyFont="1" applyNumberFormat="1">
      <alignment horizontal="center" vertical="center"/>
    </xf>
    <xf borderId="30" fillId="11" fontId="1" numFmtId="165" xfId="0" applyAlignment="1" applyBorder="1" applyFont="1" applyNumberFormat="1">
      <alignment horizontal="center" vertical="center"/>
    </xf>
    <xf borderId="0" fillId="0" fontId="9" numFmtId="164" xfId="0" applyFont="1" applyNumberFormat="1"/>
    <xf borderId="9" fillId="16" fontId="1" numFmtId="164" xfId="0" applyAlignment="1" applyBorder="1" applyFont="1" applyNumberFormat="1">
      <alignment shrinkToFit="0" vertical="center" wrapText="1"/>
    </xf>
    <xf borderId="14" fillId="14" fontId="21" numFmtId="0" xfId="0" applyAlignment="1" applyBorder="1" applyFont="1">
      <alignment horizontal="center" shrinkToFit="0" vertical="center" wrapText="1"/>
    </xf>
    <xf borderId="23" fillId="0" fontId="1" numFmtId="164" xfId="0" applyAlignment="1" applyBorder="1" applyFont="1" applyNumberFormat="1">
      <alignment horizontal="center" shrinkToFit="0" vertical="center" wrapText="1"/>
    </xf>
    <xf borderId="23" fillId="0" fontId="1" numFmtId="167" xfId="0" applyAlignment="1" applyBorder="1" applyFont="1" applyNumberFormat="1">
      <alignment horizontal="center" shrinkToFit="0" vertical="center" wrapText="1"/>
    </xf>
    <xf borderId="1" fillId="13" fontId="5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left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horizontal="center" shrinkToFit="0" vertical="center" wrapText="1"/>
    </xf>
    <xf borderId="9" fillId="4" fontId="21" numFmtId="0" xfId="0" applyAlignment="1" applyBorder="1" applyFont="1">
      <alignment horizontal="center" shrinkToFit="0" vertical="center" wrapText="1"/>
    </xf>
    <xf borderId="9" fillId="17" fontId="2" numFmtId="0" xfId="0" applyAlignment="1" applyBorder="1" applyFill="1" applyFont="1">
      <alignment horizontal="center" shrinkToFit="0" vertical="center" wrapText="1"/>
    </xf>
    <xf borderId="9" fillId="18" fontId="2" numFmtId="165" xfId="0" applyAlignment="1" applyBorder="1" applyFill="1" applyFont="1" applyNumberFormat="1">
      <alignment horizontal="center" shrinkToFit="0" vertical="center" wrapText="1"/>
    </xf>
    <xf borderId="0" fillId="0" fontId="23" numFmtId="0" xfId="0" applyAlignment="1" applyFont="1">
      <alignment horizontal="center" shrinkToFit="0" vertical="center" wrapText="1"/>
    </xf>
    <xf borderId="9" fillId="11" fontId="2" numFmtId="0" xfId="0" applyAlignment="1" applyBorder="1" applyFont="1">
      <alignment horizontal="center" shrinkToFit="0" vertical="center" wrapText="1"/>
    </xf>
    <xf borderId="9" fillId="18" fontId="4" numFmtId="165" xfId="0" applyAlignment="1" applyBorder="1" applyFont="1" applyNumberFormat="1">
      <alignment horizontal="center" shrinkToFit="0" vertical="center" wrapText="1"/>
    </xf>
    <xf borderId="6" fillId="4" fontId="21" numFmtId="0" xfId="0" applyAlignment="1" applyBorder="1" applyFont="1">
      <alignment horizontal="center" shrinkToFit="0" vertical="center" wrapText="1"/>
    </xf>
    <xf borderId="0" fillId="0" fontId="4" numFmtId="165" xfId="0" applyAlignment="1" applyFont="1" applyNumberFormat="1">
      <alignment horizontal="center" shrinkToFit="0" vertical="center" wrapText="1"/>
    </xf>
    <xf borderId="31" fillId="0" fontId="3" numFmtId="0" xfId="0" applyBorder="1" applyFont="1"/>
    <xf borderId="0" fillId="0" fontId="2" numFmtId="0" xfId="0" applyAlignment="1" applyFont="1">
      <alignment horizontal="center" shrinkToFit="0" vertical="center" wrapText="1"/>
    </xf>
    <xf borderId="9" fillId="19" fontId="2" numFmtId="0" xfId="0" applyAlignment="1" applyBorder="1" applyFill="1" applyFont="1">
      <alignment horizontal="center" shrinkToFit="0" vertical="center" wrapText="1"/>
    </xf>
    <xf borderId="9" fillId="19" fontId="1" numFmtId="165" xfId="0" applyAlignment="1" applyBorder="1" applyFont="1" applyNumberFormat="1">
      <alignment horizontal="center" shrinkToFit="0" vertical="center" wrapText="1"/>
    </xf>
    <xf borderId="6" fillId="4" fontId="24" numFmtId="0" xfId="0" applyAlignment="1" applyBorder="1" applyFont="1">
      <alignment horizontal="center" shrinkToFit="0" vertical="center" wrapText="1"/>
    </xf>
    <xf borderId="9" fillId="20" fontId="2" numFmtId="0" xfId="0" applyAlignment="1" applyBorder="1" applyFill="1" applyFont="1">
      <alignment horizontal="center" shrinkToFit="0" vertical="center" wrapText="1"/>
    </xf>
    <xf borderId="9" fillId="20" fontId="4" numFmtId="165" xfId="0" applyAlignment="1" applyBorder="1" applyFont="1" applyNumberFormat="1">
      <alignment horizontal="center" shrinkToFit="0" vertical="center" wrapText="1"/>
    </xf>
    <xf borderId="6" fillId="17" fontId="2" numFmtId="0" xfId="0" applyAlignment="1" applyBorder="1" applyFont="1">
      <alignment horizontal="center" shrinkToFit="0" vertical="center" wrapText="1"/>
    </xf>
    <xf borderId="6" fillId="18" fontId="2" numFmtId="165" xfId="0" applyAlignment="1" applyBorder="1" applyFont="1" applyNumberFormat="1">
      <alignment horizontal="center" shrinkToFit="0" vertical="center" wrapText="1"/>
    </xf>
    <xf borderId="9" fillId="19" fontId="4" numFmtId="165" xfId="0" applyAlignment="1" applyBorder="1" applyFont="1" applyNumberFormat="1">
      <alignment horizontal="center" shrinkToFit="0" vertical="center" wrapText="1"/>
    </xf>
    <xf borderId="0" fillId="0" fontId="25" numFmtId="0" xfId="0" applyAlignment="1" applyFont="1">
      <alignment horizontal="center" shrinkToFit="0" vertical="center" wrapText="1"/>
    </xf>
    <xf borderId="17" fillId="4" fontId="21" numFmtId="0" xfId="0" applyAlignment="1" applyBorder="1" applyFont="1">
      <alignment horizontal="center" vertical="center"/>
    </xf>
    <xf borderId="17" fillId="21" fontId="21" numFmtId="9" xfId="0" applyAlignment="1" applyBorder="1" applyFill="1" applyFont="1" applyNumberFormat="1">
      <alignment horizontal="center" vertical="center"/>
    </xf>
    <xf borderId="12" fillId="0" fontId="26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7" fillId="4" fontId="21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2" fontId="1" numFmtId="0" xfId="0" applyAlignment="1" applyBorder="1" applyFill="1" applyFont="1">
      <alignment horizontal="center" vertical="center"/>
    </xf>
    <xf borderId="1" fillId="23" fontId="1" numFmtId="0" xfId="0" applyAlignment="1" applyBorder="1" applyFill="1" applyFont="1">
      <alignment horizontal="center" vertical="center"/>
    </xf>
    <xf borderId="9" fillId="2" fontId="4" numFmtId="0" xfId="0" applyAlignment="1" applyBorder="1" applyFont="1">
      <alignment horizontal="center" vertical="center"/>
    </xf>
    <xf borderId="9" fillId="2" fontId="1" numFmtId="0" xfId="0" applyAlignment="1" applyBorder="1" applyFont="1">
      <alignment horizontal="center" vertical="center"/>
    </xf>
    <xf borderId="9" fillId="22" fontId="1" numFmtId="0" xfId="0" applyAlignment="1" applyBorder="1" applyFont="1">
      <alignment horizontal="center" vertical="center"/>
    </xf>
    <xf borderId="9" fillId="23" fontId="1" numFmtId="0" xfId="0" applyAlignment="1" applyBorder="1" applyFont="1">
      <alignment horizontal="center" vertical="center"/>
    </xf>
    <xf borderId="9" fillId="0" fontId="1" numFmtId="0" xfId="0" applyAlignment="1" applyBorder="1" applyFont="1">
      <alignment horizontal="center" shrinkToFit="0" vertical="center" wrapText="1"/>
    </xf>
    <xf borderId="9" fillId="4" fontId="1" numFmtId="165" xfId="0" applyAlignment="1" applyBorder="1" applyFont="1" applyNumberFormat="1">
      <alignment horizontal="center" vertical="center"/>
    </xf>
    <xf borderId="9" fillId="16" fontId="1" numFmtId="165" xfId="0" applyAlignment="1" applyBorder="1" applyFont="1" applyNumberFormat="1">
      <alignment horizontal="center" vertical="center"/>
    </xf>
    <xf borderId="9" fillId="0" fontId="1" numFmtId="165" xfId="0" applyAlignment="1" applyBorder="1" applyFont="1" applyNumberFormat="1">
      <alignment horizontal="center" vertical="center"/>
    </xf>
    <xf borderId="9" fillId="24" fontId="1" numFmtId="165" xfId="0" applyAlignment="1" applyBorder="1" applyFill="1" applyFont="1" applyNumberFormat="1">
      <alignment horizontal="center" vertical="center"/>
    </xf>
    <xf borderId="9" fillId="25" fontId="27" numFmtId="0" xfId="0" applyAlignment="1" applyBorder="1" applyFill="1" applyFont="1">
      <alignment horizontal="center" shrinkToFit="0" vertical="center" wrapText="1"/>
    </xf>
    <xf borderId="1" fillId="25" fontId="14" numFmtId="0" xfId="0" applyAlignment="1" applyBorder="1" applyFont="1">
      <alignment horizontal="center" vertical="center"/>
    </xf>
    <xf borderId="9" fillId="19" fontId="14" numFmtId="0" xfId="0" applyAlignment="1" applyBorder="1" applyFont="1">
      <alignment horizontal="center" shrinkToFit="0" vertical="center" wrapText="1"/>
    </xf>
    <xf borderId="9" fillId="19" fontId="14" numFmtId="167" xfId="0" applyAlignment="1" applyBorder="1" applyFont="1" applyNumberFormat="1">
      <alignment horizontal="center" vertical="center"/>
    </xf>
    <xf borderId="9" fillId="24" fontId="14" numFmtId="167" xfId="0" applyAlignment="1" applyBorder="1" applyFont="1" applyNumberFormat="1">
      <alignment horizontal="center" vertical="center"/>
    </xf>
    <xf borderId="9" fillId="19" fontId="14" numFmtId="167" xfId="0" applyAlignment="1" applyBorder="1" applyFont="1" applyNumberFormat="1">
      <alignment horizontal="center" shrinkToFit="0" vertical="center" wrapText="1"/>
    </xf>
    <xf borderId="17" fillId="19" fontId="9" numFmtId="0" xfId="0" applyBorder="1" applyFont="1"/>
    <xf borderId="9" fillId="6" fontId="14" numFmtId="0" xfId="0" applyAlignment="1" applyBorder="1" applyFont="1">
      <alignment horizontal="center" shrinkToFit="0" vertical="center" wrapText="1"/>
    </xf>
    <xf borderId="9" fillId="6" fontId="14" numFmtId="165" xfId="0" applyAlignment="1" applyBorder="1" applyFont="1" applyNumberFormat="1">
      <alignment horizontal="center" vertical="center"/>
    </xf>
    <xf borderId="9" fillId="24" fontId="14" numFmtId="165" xfId="0" applyAlignment="1" applyBorder="1" applyFont="1" applyNumberFormat="1">
      <alignment horizontal="center" vertical="center"/>
    </xf>
    <xf borderId="9" fillId="26" fontId="1" numFmtId="0" xfId="0" applyAlignment="1" applyBorder="1" applyFill="1" applyFont="1">
      <alignment horizontal="center" shrinkToFit="0" vertical="center" wrapText="1"/>
    </xf>
    <xf borderId="9" fillId="26" fontId="1" numFmtId="165" xfId="0" applyAlignment="1" applyBorder="1" applyFont="1" applyNumberFormat="1">
      <alignment horizontal="center" shrinkToFit="0" vertical="center" wrapText="1"/>
    </xf>
    <xf borderId="9" fillId="16" fontId="1" numFmtId="0" xfId="0" applyAlignment="1" applyBorder="1" applyFont="1">
      <alignment horizontal="center" shrinkToFit="0" vertical="center" wrapText="1"/>
    </xf>
    <xf borderId="9" fillId="16" fontId="4" numFmtId="165" xfId="0" applyAlignment="1" applyBorder="1" applyFont="1" applyNumberFormat="1">
      <alignment horizontal="center" vertical="center"/>
    </xf>
    <xf borderId="9" fillId="0" fontId="1" numFmtId="165" xfId="0" applyAlignment="1" applyBorder="1" applyFont="1" applyNumberFormat="1">
      <alignment horizontal="center" shrinkToFit="0" vertical="center" wrapText="1"/>
    </xf>
    <xf borderId="9" fillId="16" fontId="4" numFmtId="165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/>
    </xf>
    <xf borderId="10" fillId="6" fontId="14" numFmtId="165" xfId="0" applyAlignment="1" applyBorder="1" applyFont="1" applyNumberFormat="1">
      <alignment horizontal="center" vertical="center"/>
    </xf>
    <xf borderId="30" fillId="16" fontId="14" numFmtId="165" xfId="0" applyAlignment="1" applyBorder="1" applyFont="1" applyNumberFormat="1">
      <alignment horizontal="center" vertical="center"/>
    </xf>
    <xf borderId="27" fillId="16" fontId="14" numFmtId="165" xfId="0" applyAlignment="1" applyBorder="1" applyFont="1" applyNumberFormat="1">
      <alignment horizontal="center" vertical="center"/>
    </xf>
    <xf borderId="11" fillId="16" fontId="14" numFmtId="165" xfId="0" applyAlignment="1" applyBorder="1" applyFont="1" applyNumberFormat="1">
      <alignment horizontal="center" vertical="center"/>
    </xf>
    <xf borderId="9" fillId="16" fontId="14" numFmtId="165" xfId="0" applyAlignment="1" applyBorder="1" applyFont="1" applyNumberFormat="1">
      <alignment horizontal="center" vertical="center"/>
    </xf>
    <xf borderId="30" fillId="16" fontId="1" numFmtId="165" xfId="0" applyAlignment="1" applyBorder="1" applyFont="1" applyNumberFormat="1">
      <alignment horizontal="center" vertical="center"/>
    </xf>
    <xf borderId="27" fillId="16" fontId="1" numFmtId="165" xfId="0" applyAlignment="1" applyBorder="1" applyFont="1" applyNumberFormat="1">
      <alignment horizontal="center" vertical="center"/>
    </xf>
    <xf borderId="1" fillId="0" fontId="1" numFmtId="165" xfId="0" applyAlignment="1" applyBorder="1" applyFont="1" applyNumberFormat="1">
      <alignment horizontal="center" vertical="center"/>
    </xf>
    <xf borderId="2" fillId="0" fontId="18" numFmtId="0" xfId="0" applyBorder="1" applyFont="1"/>
    <xf borderId="4" fillId="6" fontId="14" numFmtId="165" xfId="0" applyAlignment="1" applyBorder="1" applyFont="1" applyNumberFormat="1">
      <alignment horizontal="center" vertical="center"/>
    </xf>
    <xf borderId="0" fillId="0" fontId="1" numFmtId="165" xfId="0" applyAlignment="1" applyFont="1" applyNumberFormat="1">
      <alignment horizontal="center" vertical="center"/>
    </xf>
    <xf borderId="9" fillId="27" fontId="21" numFmtId="0" xfId="0" applyAlignment="1" applyBorder="1" applyFill="1" applyFont="1">
      <alignment horizontal="center" shrinkToFit="0" vertical="center" wrapText="1"/>
    </xf>
    <xf borderId="9" fillId="27" fontId="21" numFmtId="167" xfId="0" applyAlignment="1" applyBorder="1" applyFont="1" applyNumberFormat="1">
      <alignment horizontal="center" shrinkToFit="0" vertical="center" wrapText="1"/>
    </xf>
    <xf borderId="0" fillId="0" fontId="28" numFmtId="0" xfId="0" applyAlignment="1" applyFont="1">
      <alignment horizontal="center" vertical="center"/>
    </xf>
    <xf borderId="12" fillId="0" fontId="29" numFmtId="0" xfId="0" applyAlignment="1" applyBorder="1" applyFont="1">
      <alignment horizontal="center" vertical="center"/>
    </xf>
    <xf borderId="9" fillId="16" fontId="30" numFmtId="165" xfId="0" applyAlignment="1" applyBorder="1" applyFont="1" applyNumberFormat="1">
      <alignment horizontal="center" vertical="center"/>
    </xf>
    <xf borderId="9" fillId="0" fontId="30" numFmtId="165" xfId="0" applyAlignment="1" applyBorder="1" applyFont="1" applyNumberFormat="1">
      <alignment horizontal="center" vertical="center"/>
    </xf>
    <xf borderId="9" fillId="4" fontId="1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vertical="center"/>
    </xf>
    <xf borderId="1" fillId="0" fontId="21" numFmtId="0" xfId="0" applyAlignment="1" applyBorder="1" applyFont="1">
      <alignment horizontal="center"/>
    </xf>
    <xf borderId="12" fillId="0" fontId="15" numFmtId="0" xfId="0" applyBorder="1" applyFont="1"/>
    <xf borderId="28" fillId="28" fontId="21" numFmtId="0" xfId="0" applyAlignment="1" applyBorder="1" applyFill="1" applyFont="1">
      <alignment horizontal="center"/>
    </xf>
    <xf borderId="4" fillId="28" fontId="15" numFmtId="0" xfId="0" applyAlignment="1" applyBorder="1" applyFont="1">
      <alignment horizontal="center"/>
    </xf>
    <xf borderId="5" fillId="28" fontId="15" numFmtId="0" xfId="0" applyAlignment="1" applyBorder="1" applyFont="1">
      <alignment horizontal="center"/>
    </xf>
    <xf borderId="4" fillId="3" fontId="19" numFmtId="0" xfId="0" applyAlignment="1" applyBorder="1" applyFont="1">
      <alignment horizontal="center"/>
    </xf>
    <xf borderId="5" fillId="29" fontId="15" numFmtId="0" xfId="0" applyAlignment="1" applyBorder="1" applyFill="1" applyFont="1">
      <alignment horizontal="center"/>
    </xf>
    <xf borderId="32" fillId="3" fontId="19" numFmtId="0" xfId="0" applyAlignment="1" applyBorder="1" applyFont="1">
      <alignment horizontal="center"/>
    </xf>
    <xf borderId="33" fillId="29" fontId="15" numFmtId="0" xfId="0" applyAlignment="1" applyBorder="1" applyFont="1">
      <alignment horizontal="center"/>
    </xf>
    <xf borderId="9" fillId="3" fontId="19" numFmtId="0" xfId="0" applyAlignment="1" applyBorder="1" applyFont="1">
      <alignment horizontal="center"/>
    </xf>
    <xf borderId="9" fillId="29" fontId="15" numFmtId="0" xfId="0" applyAlignment="1" applyBorder="1" applyFont="1">
      <alignment horizontal="center"/>
    </xf>
    <xf borderId="1" fillId="28" fontId="21" numFmtId="0" xfId="0" applyAlignment="1" applyBorder="1" applyFont="1">
      <alignment horizontal="center"/>
    </xf>
    <xf borderId="17" fillId="16" fontId="15" numFmtId="0" xfId="0" applyBorder="1" applyFont="1"/>
    <xf borderId="30" fillId="16" fontId="19" numFmtId="0" xfId="0" applyAlignment="1" applyBorder="1" applyFont="1">
      <alignment horizontal="center"/>
    </xf>
    <xf borderId="27" fillId="16" fontId="15" numFmtId="0" xfId="0" applyAlignment="1" applyBorder="1" applyFont="1">
      <alignment horizontal="center"/>
    </xf>
    <xf borderId="11" fillId="16" fontId="15" numFmtId="0" xfId="0" applyAlignment="1" applyBorder="1" applyFont="1">
      <alignment horizontal="center"/>
    </xf>
    <xf borderId="28" fillId="30" fontId="21" numFmtId="0" xfId="0" applyAlignment="1" applyBorder="1" applyFill="1" applyFont="1">
      <alignment horizontal="center"/>
    </xf>
    <xf borderId="32" fillId="3" fontId="21" numFmtId="0" xfId="0" applyAlignment="1" applyBorder="1" applyFont="1">
      <alignment horizontal="center"/>
    </xf>
    <xf borderId="33" fillId="3" fontId="21" numFmtId="0" xfId="0" applyAlignment="1" applyBorder="1" applyFont="1">
      <alignment horizontal="center"/>
    </xf>
    <xf borderId="17" fillId="3" fontId="21" numFmtId="0" xfId="0" applyAlignment="1" applyBorder="1" applyFont="1">
      <alignment horizontal="center"/>
    </xf>
    <xf borderId="9" fillId="3" fontId="21" numFmtId="0" xfId="0" applyAlignment="1" applyBorder="1" applyFont="1">
      <alignment horizontal="center"/>
    </xf>
    <xf borderId="5" fillId="31" fontId="1" numFmtId="167" xfId="0" applyAlignment="1" applyBorder="1" applyFill="1" applyFont="1" applyNumberFormat="1">
      <alignment horizontal="center"/>
    </xf>
    <xf borderId="5" fillId="31" fontId="1" numFmtId="0" xfId="0" applyAlignment="1" applyBorder="1" applyFont="1">
      <alignment horizontal="center"/>
    </xf>
    <xf borderId="5" fillId="31" fontId="31" numFmtId="0" xfId="0" applyAlignment="1" applyBorder="1" applyFont="1">
      <alignment horizontal="center" shrinkToFit="0" wrapText="1"/>
    </xf>
    <xf borderId="33" fillId="31" fontId="1" numFmtId="167" xfId="0" applyAlignment="1" applyBorder="1" applyFont="1" applyNumberFormat="1">
      <alignment horizontal="center"/>
    </xf>
    <xf borderId="17" fillId="31" fontId="1" numFmtId="0" xfId="0" applyAlignment="1" applyBorder="1" applyFont="1">
      <alignment horizontal="center"/>
    </xf>
    <xf borderId="9" fillId="31" fontId="1" numFmtId="167" xfId="0" applyAlignment="1" applyBorder="1" applyFont="1" applyNumberFormat="1">
      <alignment horizontal="center"/>
    </xf>
    <xf borderId="33" fillId="31" fontId="32" numFmtId="0" xfId="0" applyAlignment="1" applyBorder="1" applyFont="1">
      <alignment horizontal="center" shrinkToFit="0" wrapText="1"/>
    </xf>
    <xf borderId="10" fillId="31" fontId="1" numFmtId="167" xfId="0" applyAlignment="1" applyBorder="1" applyFont="1" applyNumberFormat="1">
      <alignment horizontal="center"/>
    </xf>
    <xf borderId="34" fillId="31" fontId="1" numFmtId="0" xfId="0" applyAlignment="1" applyBorder="1" applyFont="1">
      <alignment horizontal="center"/>
    </xf>
    <xf borderId="11" fillId="31" fontId="33" numFmtId="0" xfId="0" applyAlignment="1" applyBorder="1" applyFont="1">
      <alignment horizontal="center" shrinkToFit="0" wrapText="1"/>
    </xf>
    <xf borderId="35" fillId="31" fontId="1" numFmtId="167" xfId="0" applyAlignment="1" applyBorder="1" applyFont="1" applyNumberFormat="1">
      <alignment horizontal="center"/>
    </xf>
    <xf borderId="10" fillId="31" fontId="1" numFmtId="0" xfId="0" applyAlignment="1" applyBorder="1" applyFont="1">
      <alignment horizontal="center"/>
    </xf>
    <xf borderId="9" fillId="31" fontId="34" numFmtId="0" xfId="0" applyAlignment="1" applyBorder="1" applyFont="1">
      <alignment horizontal="center" shrinkToFit="0" wrapText="1"/>
    </xf>
    <xf borderId="9" fillId="32" fontId="21" numFmtId="167" xfId="0" applyAlignment="1" applyBorder="1" applyFill="1" applyFont="1" applyNumberFormat="1">
      <alignment horizontal="center"/>
    </xf>
    <xf borderId="9" fillId="32" fontId="1" numFmtId="167" xfId="0" applyAlignment="1" applyBorder="1" applyFont="1" applyNumberFormat="1">
      <alignment horizontal="center"/>
    </xf>
    <xf borderId="9" fillId="31" fontId="9" numFmtId="0" xfId="0" applyBorder="1" applyFont="1"/>
    <xf borderId="11" fillId="31" fontId="9" numFmtId="0" xfId="0" applyBorder="1" applyFont="1"/>
    <xf borderId="1" fillId="30" fontId="21" numFmtId="0" xfId="0" applyAlignment="1" applyBorder="1" applyFont="1">
      <alignment horizontal="center"/>
    </xf>
    <xf borderId="5" fillId="30" fontId="21" numFmtId="167" xfId="0" applyAlignment="1" applyBorder="1" applyFont="1" applyNumberFormat="1">
      <alignment horizontal="center"/>
    </xf>
    <xf borderId="5" fillId="4" fontId="1" numFmtId="0" xfId="0" applyAlignment="1" applyBorder="1" applyFont="1">
      <alignment horizontal="center"/>
    </xf>
    <xf borderId="17" fillId="19" fontId="18" numFmtId="0" xfId="0" applyBorder="1" applyFont="1"/>
    <xf borderId="17" fillId="33" fontId="9" numFmtId="0" xfId="0" applyAlignment="1" applyBorder="1" applyFill="1" applyFont="1">
      <alignment shrinkToFit="0" wrapText="1"/>
    </xf>
    <xf borderId="1" fillId="34" fontId="21" numFmtId="0" xfId="0" applyAlignment="1" applyBorder="1" applyFill="1" applyFont="1">
      <alignment horizontal="center"/>
    </xf>
    <xf borderId="4" fillId="25" fontId="1" numFmtId="0" xfId="0" applyAlignment="1" applyBorder="1" applyFont="1">
      <alignment horizontal="center"/>
    </xf>
    <xf borderId="5" fillId="25" fontId="1" numFmtId="167" xfId="0" applyAlignment="1" applyBorder="1" applyFont="1" applyNumberFormat="1">
      <alignment horizontal="center"/>
    </xf>
    <xf borderId="5" fillId="25" fontId="1" numFmtId="0" xfId="0" applyAlignment="1" applyBorder="1" applyFont="1">
      <alignment horizontal="center"/>
    </xf>
    <xf borderId="5" fillId="25" fontId="35" numFmtId="0" xfId="0" applyAlignment="1" applyBorder="1" applyFont="1">
      <alignment horizontal="center" shrinkToFit="0" wrapText="1"/>
    </xf>
    <xf borderId="5" fillId="25" fontId="36" numFmtId="0" xfId="0" applyAlignment="1" applyBorder="1" applyFont="1">
      <alignment horizontal="center" shrinkToFit="0" wrapText="1"/>
    </xf>
    <xf borderId="5" fillId="25" fontId="37" numFmtId="0" xfId="0" applyAlignment="1" applyBorder="1" applyFont="1">
      <alignment horizontal="center" shrinkToFit="0" wrapText="1"/>
    </xf>
    <xf borderId="33" fillId="25" fontId="38" numFmtId="0" xfId="0" applyAlignment="1" applyBorder="1" applyFont="1">
      <alignment horizontal="center" shrinkToFit="0" wrapText="1"/>
    </xf>
    <xf borderId="24" fillId="25" fontId="1" numFmtId="167" xfId="0" applyAlignment="1" applyBorder="1" applyFont="1" applyNumberFormat="1">
      <alignment horizontal="center"/>
    </xf>
    <xf borderId="9" fillId="25" fontId="39" numFmtId="0" xfId="0" applyAlignment="1" applyBorder="1" applyFont="1">
      <alignment horizontal="center" shrinkToFit="0" wrapText="1"/>
    </xf>
    <xf borderId="32" fillId="25" fontId="1" numFmtId="0" xfId="0" applyAlignment="1" applyBorder="1" applyFont="1">
      <alignment horizontal="center"/>
    </xf>
    <xf borderId="33" fillId="25" fontId="1" numFmtId="167" xfId="0" applyAlignment="1" applyBorder="1" applyFont="1" applyNumberFormat="1">
      <alignment horizontal="center"/>
    </xf>
    <xf borderId="33" fillId="25" fontId="1" numFmtId="0" xfId="0" applyAlignment="1" applyBorder="1" applyFont="1">
      <alignment horizontal="center"/>
    </xf>
    <xf borderId="9" fillId="25" fontId="18" numFmtId="0" xfId="0" applyBorder="1" applyFont="1"/>
    <xf borderId="34" fillId="25" fontId="1" numFmtId="167" xfId="0" applyAlignment="1" applyBorder="1" applyFont="1" applyNumberFormat="1">
      <alignment horizontal="center"/>
    </xf>
    <xf borderId="9" fillId="25" fontId="1" numFmtId="167" xfId="0" applyAlignment="1" applyBorder="1" applyFont="1" applyNumberFormat="1">
      <alignment horizontal="center"/>
    </xf>
    <xf borderId="9" fillId="25" fontId="1" numFmtId="0" xfId="0" applyAlignment="1" applyBorder="1" applyFont="1">
      <alignment horizontal="center"/>
    </xf>
    <xf borderId="30" fillId="25" fontId="2" numFmtId="0" xfId="0" applyAlignment="1" applyBorder="1" applyFont="1">
      <alignment horizontal="center"/>
    </xf>
    <xf borderId="28" fillId="34" fontId="21" numFmtId="0" xfId="0" applyAlignment="1" applyBorder="1" applyFont="1">
      <alignment horizontal="center"/>
    </xf>
    <xf borderId="5" fillId="34" fontId="21" numFmtId="167" xfId="0" applyAlignment="1" applyBorder="1" applyFont="1" applyNumberFormat="1">
      <alignment horizontal="center"/>
    </xf>
    <xf borderId="12" fillId="0" fontId="18" numFmtId="0" xfId="0" applyBorder="1" applyFont="1"/>
    <xf borderId="28" fillId="35" fontId="21" numFmtId="0" xfId="0" applyAlignment="1" applyBorder="1" applyFill="1" applyFont="1">
      <alignment horizontal="center"/>
    </xf>
    <xf borderId="4" fillId="3" fontId="21" numFmtId="0" xfId="0" applyAlignment="1" applyBorder="1" applyFont="1">
      <alignment horizontal="center"/>
    </xf>
    <xf borderId="5" fillId="3" fontId="21" numFmtId="0" xfId="0" applyAlignment="1" applyBorder="1" applyFont="1">
      <alignment horizontal="center"/>
    </xf>
    <xf borderId="4" fillId="18" fontId="1" numFmtId="0" xfId="0" applyAlignment="1" applyBorder="1" applyFont="1">
      <alignment horizontal="center"/>
    </xf>
    <xf borderId="5" fillId="18" fontId="1" numFmtId="167" xfId="0" applyAlignment="1" applyBorder="1" applyFont="1" applyNumberFormat="1">
      <alignment horizontal="center"/>
    </xf>
    <xf borderId="5" fillId="18" fontId="1" numFmtId="0" xfId="0" applyAlignment="1" applyBorder="1" applyFont="1">
      <alignment horizontal="center"/>
    </xf>
    <xf borderId="5" fillId="18" fontId="40" numFmtId="0" xfId="0" applyAlignment="1" applyBorder="1" applyFont="1">
      <alignment horizontal="center" shrinkToFit="0" wrapText="1"/>
    </xf>
    <xf borderId="33" fillId="18" fontId="1" numFmtId="167" xfId="0" applyAlignment="1" applyBorder="1" applyFont="1" applyNumberFormat="1">
      <alignment horizontal="center"/>
    </xf>
    <xf borderId="35" fillId="18" fontId="1" numFmtId="0" xfId="0" applyAlignment="1" applyBorder="1" applyFont="1">
      <alignment horizontal="center"/>
    </xf>
    <xf borderId="10" fillId="18" fontId="1" numFmtId="167" xfId="0" applyAlignment="1" applyBorder="1" applyFont="1" applyNumberFormat="1">
      <alignment horizontal="center"/>
    </xf>
    <xf borderId="9" fillId="18" fontId="1" numFmtId="0" xfId="0" applyAlignment="1" applyBorder="1" applyFont="1">
      <alignment horizontal="center"/>
    </xf>
    <xf borderId="9" fillId="18" fontId="1" numFmtId="167" xfId="0" applyAlignment="1" applyBorder="1" applyFont="1" applyNumberFormat="1">
      <alignment horizontal="center"/>
    </xf>
    <xf borderId="30" fillId="18" fontId="2" numFmtId="0" xfId="0" applyAlignment="1" applyBorder="1" applyFont="1">
      <alignment horizontal="center"/>
    </xf>
    <xf borderId="5" fillId="35" fontId="21" numFmtId="167" xfId="0" applyAlignment="1" applyBorder="1" applyFont="1" applyNumberFormat="1">
      <alignment horizontal="center"/>
    </xf>
    <xf borderId="28" fillId="36" fontId="21" numFmtId="0" xfId="0" applyAlignment="1" applyBorder="1" applyFill="1" applyFont="1">
      <alignment horizontal="center"/>
    </xf>
    <xf borderId="28" fillId="13" fontId="21" numFmtId="0" xfId="0" applyAlignment="1" applyBorder="1" applyFont="1">
      <alignment horizontal="center"/>
    </xf>
    <xf borderId="4" fillId="22" fontId="1" numFmtId="0" xfId="0" applyAlignment="1" applyBorder="1" applyFont="1">
      <alignment horizontal="center" shrinkToFit="0" wrapText="1"/>
    </xf>
    <xf borderId="5" fillId="22" fontId="1" numFmtId="167" xfId="0" applyAlignment="1" applyBorder="1" applyFont="1" applyNumberFormat="1">
      <alignment horizontal="center"/>
    </xf>
    <xf borderId="5" fillId="22" fontId="1" numFmtId="0" xfId="0" applyAlignment="1" applyBorder="1" applyFont="1">
      <alignment horizontal="center"/>
    </xf>
    <xf borderId="5" fillId="22" fontId="41" numFmtId="0" xfId="0" applyAlignment="1" applyBorder="1" applyFont="1">
      <alignment horizontal="center" shrinkToFit="0" wrapText="1"/>
    </xf>
    <xf borderId="4" fillId="22" fontId="1" numFmtId="0" xfId="0" applyAlignment="1" applyBorder="1" applyFont="1">
      <alignment horizontal="center"/>
    </xf>
    <xf borderId="5" fillId="22" fontId="1" numFmtId="165" xfId="0" applyAlignment="1" applyBorder="1" applyFont="1" applyNumberFormat="1">
      <alignment horizontal="center" shrinkToFit="0" wrapText="1"/>
    </xf>
    <xf borderId="4" fillId="22" fontId="1" numFmtId="165" xfId="0" applyAlignment="1" applyBorder="1" applyFont="1" applyNumberFormat="1">
      <alignment horizontal="center" shrinkToFit="0" wrapText="1"/>
    </xf>
    <xf borderId="33" fillId="22" fontId="1" numFmtId="167" xfId="0" applyAlignment="1" applyBorder="1" applyFont="1" applyNumberFormat="1">
      <alignment horizontal="center"/>
    </xf>
    <xf borderId="32" fillId="22" fontId="1" numFmtId="165" xfId="0" applyAlignment="1" applyBorder="1" applyFont="1" applyNumberFormat="1">
      <alignment horizontal="center" shrinkToFit="0" wrapText="1"/>
    </xf>
    <xf borderId="33" fillId="22" fontId="1" numFmtId="165" xfId="0" applyAlignment="1" applyBorder="1" applyFont="1" applyNumberFormat="1">
      <alignment horizontal="center" shrinkToFit="0" wrapText="1"/>
    </xf>
    <xf borderId="17" fillId="22" fontId="1" numFmtId="0" xfId="0" applyAlignment="1" applyBorder="1" applyFont="1">
      <alignment horizontal="center"/>
    </xf>
    <xf borderId="9" fillId="22" fontId="1" numFmtId="167" xfId="0" applyAlignment="1" applyBorder="1" applyFont="1" applyNumberFormat="1">
      <alignment horizontal="center"/>
    </xf>
    <xf borderId="9" fillId="37" fontId="1" numFmtId="0" xfId="0" applyAlignment="1" applyBorder="1" applyFill="1" applyFont="1">
      <alignment horizontal="center"/>
    </xf>
    <xf borderId="9" fillId="37" fontId="1" numFmtId="165" xfId="0" applyAlignment="1" applyBorder="1" applyFont="1" applyNumberFormat="1">
      <alignment horizontal="center" shrinkToFit="0" wrapText="1"/>
    </xf>
    <xf borderId="30" fillId="37" fontId="1" numFmtId="0" xfId="0" applyAlignment="1" applyBorder="1" applyFont="1">
      <alignment horizontal="center"/>
    </xf>
    <xf borderId="9" fillId="37" fontId="2" numFmtId="0" xfId="0" applyAlignment="1" applyBorder="1" applyFont="1">
      <alignment horizontal="center"/>
    </xf>
    <xf borderId="5" fillId="36" fontId="21" numFmtId="167" xfId="0" applyAlignment="1" applyBorder="1" applyFont="1" applyNumberFormat="1">
      <alignment horizontal="center"/>
    </xf>
  </cellXfs>
  <cellStyles count="1">
    <cellStyle xfId="0" name="Normal" builtinId="0"/>
  </cellStyles>
  <dxfs count="2">
    <dxf>
      <font>
        <color rgb="FFFF7474"/>
      </font>
      <fill>
        <patternFill patternType="none"/>
      </fill>
      <border/>
    </dxf>
    <dxf>
      <font>
        <color rgb="FFFF7474"/>
      </font>
      <fill>
        <patternFill patternType="solid">
          <fgColor rgb="FF808080"/>
          <bgColor rgb="FF808080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<Relationships xmlns="http://schemas.openxmlformats.org/package/2006/relationships"><Relationship Id="rId1" Type="http://customschemas.google.com/relationships/workbookmetadata" Target="commentsmeta7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Curva de destinos</a:t>
            </a:r>
          </a:p>
        </c:rich>
      </c:tx>
      <c:overlay val="0"/>
    </c:title>
    <c:plotArea>
      <c:layout/>
      <c:lineChart>
        <c:ser>
          <c:idx val="0"/>
          <c:order val="0"/>
          <c:tx>
            <c:v>IGUAZU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des'!$C$6:$N$6</c:f>
              <c:numCache/>
            </c:numRef>
          </c:val>
          <c:smooth val="0"/>
        </c:ser>
        <c:ser>
          <c:idx val="1"/>
          <c:order val="1"/>
          <c:tx>
            <c:v>SALTA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des'!$C$7:$N$7</c:f>
              <c:numCache/>
            </c:numRef>
          </c:val>
          <c:smooth val="0"/>
        </c:ser>
        <c:ser>
          <c:idx val="2"/>
          <c:order val="2"/>
          <c:tx>
            <c:v>BARILOCHE</c:v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des'!$C$8:$N$8</c:f>
              <c:numCache/>
            </c:numRef>
          </c:val>
          <c:smooth val="0"/>
        </c:ser>
        <c:ser>
          <c:idx val="3"/>
          <c:order val="3"/>
          <c:tx>
            <c:v>LAS LEÑAS</c:v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des'!$C$9:$N$9</c:f>
              <c:numCache/>
            </c:numRef>
          </c:val>
          <c:smooth val="0"/>
        </c:ser>
        <c:axId val="1611340398"/>
        <c:axId val="79566215"/>
      </c:lineChart>
      <c:catAx>
        <c:axId val="161134039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MESES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79566215"/>
      </c:catAx>
      <c:valAx>
        <c:axId val="795662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CANTIDAD DE VIAJEROS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611340398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419100</xdr:colOff>
      <xdr:row>10</xdr:row>
      <xdr:rowOff>142875</xdr:rowOff>
    </xdr:from>
    <xdr:ext cx="5715000" cy="3533775"/>
    <xdr:graphicFrame>
      <xdr:nvGraphicFramePr>
        <xdr:cNvPr id="159939337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657225</xdr:colOff>
      <xdr:row>24</xdr:row>
      <xdr:rowOff>76200</xdr:rowOff>
    </xdr:from>
    <xdr:ext cx="5448300" cy="24193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s://ar.godaddy.com/domain-value-appraisal/appraisal/?domainToCheck=theseasonscrew.com" TargetMode="External"/><Relationship Id="rId3" Type="http://schemas.openxmlformats.org/officeDocument/2006/relationships/hyperlink" Target="https://www.argentina.gob.ar/sites/default/files/arancelesinpi2023dic.pdf" TargetMode="External"/><Relationship Id="rId4" Type="http://schemas.openxmlformats.org/officeDocument/2006/relationships/hyperlink" Target="https://www.argentina.gob.ar/servicio/inscribirme-como-monotributista" TargetMode="External"/><Relationship Id="rId5" Type="http://schemas.openxmlformats.org/officeDocument/2006/relationships/hyperlink" Target="https://www.argentina.gob.ar/justicia/igj/calculador-modulos" TargetMode="External"/><Relationship Id="rId6" Type="http://schemas.openxmlformats.org/officeDocument/2006/relationships/hyperlink" Target="https://www.godaddy.com/es/hosting/web-hosting" TargetMode="External"/><Relationship Id="rId7" Type="http://schemas.openxmlformats.org/officeDocument/2006/relationships/drawing" Target="../drawings/drawing1.xml"/><Relationship Id="rId8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8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4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hyperlink" Target="https://www.argentina.gob.ar/trabajo/buscastrabajo/conocetusderechos/salario" TargetMode="External"/><Relationship Id="rId3" Type="http://schemas.openxmlformats.org/officeDocument/2006/relationships/drawing" Target="../drawings/drawing6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6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7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5.88"/>
    <col customWidth="1" min="3" max="3" width="17.13"/>
    <col customWidth="1" min="4" max="4" width="20.38"/>
    <col customWidth="1" min="5" max="5" width="20.63"/>
    <col customWidth="1" min="6" max="6" width="27.88"/>
    <col customWidth="1" min="7" max="7" width="25.38"/>
    <col customWidth="1" min="8" max="8" width="30.38"/>
    <col customWidth="1" min="9" max="9" width="26.13"/>
    <col customWidth="1" min="10" max="10" width="23.75"/>
    <col customWidth="1" min="11" max="24" width="12.75"/>
    <col customWidth="1" min="25" max="25" width="23.25"/>
    <col customWidth="1" min="26" max="26" width="17.13"/>
    <col customWidth="1" min="27" max="28" width="12.75"/>
  </cols>
  <sheetData>
    <row r="1" ht="43.5" customHeight="1">
      <c r="A1" s="1"/>
      <c r="B1" s="2" t="s">
        <v>0</v>
      </c>
      <c r="C1" s="3"/>
      <c r="D1" s="3"/>
      <c r="E1" s="3"/>
      <c r="F1" s="4"/>
      <c r="G1" s="5"/>
      <c r="H1" s="5"/>
      <c r="I1" s="5"/>
      <c r="J1" s="5"/>
      <c r="K1" s="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23.25" customHeight="1">
      <c r="A2" s="1"/>
      <c r="B2" s="5"/>
      <c r="C2" s="5"/>
      <c r="D2" s="5"/>
      <c r="E2" s="5"/>
      <c r="F2" s="5"/>
      <c r="G2" s="5"/>
      <c r="H2" s="5"/>
      <c r="I2" s="5"/>
      <c r="J2" s="5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23.25" customHeight="1">
      <c r="A3" s="1"/>
      <c r="B3" s="6" t="s">
        <v>1</v>
      </c>
      <c r="C3" s="3"/>
      <c r="D3" s="3"/>
      <c r="E3" s="3"/>
      <c r="F3" s="4"/>
      <c r="G3" s="5"/>
      <c r="H3" s="5"/>
      <c r="I3" s="7"/>
      <c r="J3" s="7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29.25" customHeight="1">
      <c r="A4" s="1"/>
      <c r="B4" s="8" t="s">
        <v>2</v>
      </c>
      <c r="C4" s="9" t="s">
        <v>3</v>
      </c>
      <c r="D4" s="9" t="s">
        <v>4</v>
      </c>
      <c r="E4" s="9" t="s">
        <v>5</v>
      </c>
      <c r="F4" s="9" t="s">
        <v>6</v>
      </c>
      <c r="G4" s="5"/>
      <c r="H4" s="5"/>
      <c r="I4" s="7"/>
      <c r="J4" s="7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3.25" customHeight="1">
      <c r="A5" s="1"/>
      <c r="B5" s="10"/>
      <c r="C5" s="11"/>
      <c r="D5" s="12"/>
      <c r="E5" s="11"/>
      <c r="F5" s="13"/>
      <c r="G5" s="5"/>
      <c r="H5" s="5"/>
      <c r="I5" s="7"/>
      <c r="J5" s="7"/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23.25" customHeight="1">
      <c r="A6" s="1"/>
      <c r="B6" s="14" t="s">
        <v>7</v>
      </c>
      <c r="C6" s="3"/>
      <c r="D6" s="4"/>
      <c r="E6" s="11"/>
      <c r="F6" s="15"/>
      <c r="G6" s="5"/>
      <c r="H6" s="5"/>
      <c r="I6" s="5"/>
      <c r="J6" s="5"/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35.25" customHeight="1">
      <c r="A7" s="1"/>
      <c r="B7" s="6" t="s">
        <v>8</v>
      </c>
      <c r="C7" s="3"/>
      <c r="D7" s="4"/>
      <c r="E7" s="16"/>
      <c r="F7" s="15"/>
      <c r="G7" s="5"/>
      <c r="H7" s="5"/>
      <c r="I7" s="5"/>
      <c r="J7" s="5"/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23.25" customHeight="1">
      <c r="A8" s="1"/>
      <c r="B8" s="5"/>
      <c r="C8" s="5"/>
      <c r="D8" s="5"/>
      <c r="E8" s="5"/>
      <c r="F8" s="5"/>
      <c r="G8" s="5"/>
      <c r="H8" s="5"/>
      <c r="I8" s="5"/>
      <c r="J8" s="5"/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23.25" customHeight="1">
      <c r="A9" s="1"/>
      <c r="B9" s="17" t="s">
        <v>9</v>
      </c>
      <c r="C9" s="3"/>
      <c r="D9" s="3"/>
      <c r="E9" s="3"/>
      <c r="F9" s="4"/>
      <c r="G9" s="5"/>
      <c r="H9" s="5"/>
      <c r="I9" s="5"/>
      <c r="J9" s="5"/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27.75" customHeight="1">
      <c r="A10" s="1"/>
      <c r="B10" s="8" t="s">
        <v>9</v>
      </c>
      <c r="C10" s="9" t="s">
        <v>3</v>
      </c>
      <c r="D10" s="9" t="s">
        <v>4</v>
      </c>
      <c r="E10" s="9" t="s">
        <v>5</v>
      </c>
      <c r="F10" s="9" t="s">
        <v>6</v>
      </c>
      <c r="G10" s="5"/>
      <c r="H10" s="5"/>
      <c r="I10" s="5"/>
      <c r="J10" s="5"/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9.75" customHeight="1">
      <c r="A11" s="1"/>
      <c r="B11" s="18" t="s">
        <v>10</v>
      </c>
      <c r="C11" s="19">
        <v>31290.0</v>
      </c>
      <c r="D11" s="15">
        <v>3.0</v>
      </c>
      <c r="E11" s="19">
        <f>C11*D11</f>
        <v>93870</v>
      </c>
      <c r="F11" s="20" t="s">
        <v>11</v>
      </c>
      <c r="G11" s="21" t="s">
        <v>12</v>
      </c>
      <c r="H11" s="5"/>
      <c r="I11" s="5"/>
      <c r="J11" s="5"/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23.25" customHeight="1">
      <c r="A12" s="1"/>
      <c r="B12" s="18" t="s">
        <v>13</v>
      </c>
      <c r="C12" s="19">
        <v>500000.0</v>
      </c>
      <c r="D12" s="15">
        <v>1.0</v>
      </c>
      <c r="E12" s="19">
        <v>500000.0</v>
      </c>
      <c r="F12" s="22" t="s">
        <v>14</v>
      </c>
      <c r="G12" s="5"/>
      <c r="H12" s="5"/>
      <c r="I12" s="5"/>
      <c r="J12" s="5"/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23.25" customHeight="1">
      <c r="A13" s="1"/>
      <c r="B13" s="18" t="s">
        <v>15</v>
      </c>
      <c r="C13" s="19">
        <v>35360.0</v>
      </c>
      <c r="D13" s="15">
        <v>1.0</v>
      </c>
      <c r="E13" s="19">
        <v>35360.0</v>
      </c>
      <c r="F13" s="20" t="s">
        <v>16</v>
      </c>
      <c r="G13" s="5"/>
      <c r="H13" s="5"/>
      <c r="I13" s="5"/>
      <c r="J13" s="5"/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23.25" customHeight="1">
      <c r="A14" s="1"/>
      <c r="B14" s="18" t="s">
        <v>17</v>
      </c>
      <c r="C14" s="19">
        <v>161100.0</v>
      </c>
      <c r="D14" s="23" t="s">
        <v>18</v>
      </c>
      <c r="E14" s="19">
        <v>161100.0</v>
      </c>
      <c r="F14" s="20" t="s">
        <v>19</v>
      </c>
      <c r="G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3.75" customHeight="1">
      <c r="A15" s="1"/>
      <c r="B15" s="18" t="s">
        <v>20</v>
      </c>
      <c r="C15" s="19">
        <v>809875.0</v>
      </c>
      <c r="D15" s="15">
        <v>1.0</v>
      </c>
      <c r="E15" s="19">
        <v>809875.0</v>
      </c>
      <c r="F15" s="20" t="s">
        <v>21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23.25" customHeight="1">
      <c r="A16" s="1"/>
      <c r="B16" s="18" t="s">
        <v>22</v>
      </c>
      <c r="C16" s="24" t="s">
        <v>23</v>
      </c>
      <c r="D16" s="15"/>
      <c r="E16" s="19"/>
      <c r="F16" s="25" t="s">
        <v>14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23.25" customHeight="1">
      <c r="A17" s="1"/>
      <c r="B17" s="17" t="s">
        <v>24</v>
      </c>
      <c r="C17" s="3"/>
      <c r="D17" s="4"/>
      <c r="E17" s="26">
        <f>SUM(E11:E16)</f>
        <v>1600205</v>
      </c>
      <c r="F17" s="15" t="s">
        <v>25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23.25" customHeight="1">
      <c r="A18" s="1"/>
      <c r="B18" s="5"/>
      <c r="C18" s="5"/>
      <c r="D18" s="5"/>
      <c r="E18" s="5"/>
      <c r="F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23.25" customHeight="1">
      <c r="A19" s="1"/>
      <c r="B19" s="27" t="s">
        <v>26</v>
      </c>
      <c r="C19" s="3"/>
      <c r="D19" s="3"/>
      <c r="E19" s="3"/>
      <c r="F19" s="4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23.25" customHeight="1">
      <c r="A20" s="1"/>
      <c r="B20" s="8" t="s">
        <v>27</v>
      </c>
      <c r="C20" s="9" t="s">
        <v>3</v>
      </c>
      <c r="D20" s="9" t="s">
        <v>4</v>
      </c>
      <c r="E20" s="9" t="s">
        <v>5</v>
      </c>
      <c r="F20" s="9" t="s">
        <v>6</v>
      </c>
      <c r="G20" s="5"/>
      <c r="H20" s="5"/>
      <c r="I20" s="28" t="s">
        <v>28</v>
      </c>
      <c r="J20" s="4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49.5" customHeight="1">
      <c r="A21" s="1"/>
      <c r="B21" s="29" t="s">
        <v>29</v>
      </c>
      <c r="C21" s="30">
        <v>358576.0</v>
      </c>
      <c r="D21" s="31">
        <v>1.0</v>
      </c>
      <c r="E21" s="32">
        <f>C21*D21</f>
        <v>358576</v>
      </c>
      <c r="F21" s="33" t="s">
        <v>30</v>
      </c>
      <c r="G21" s="34" t="s">
        <v>31</v>
      </c>
      <c r="H21" s="34"/>
      <c r="I21" s="35" t="s">
        <v>32</v>
      </c>
      <c r="J21" s="36" t="s">
        <v>33</v>
      </c>
      <c r="K21" s="37" t="s">
        <v>25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54.75" customHeight="1">
      <c r="A22" s="1"/>
      <c r="B22" s="29" t="s">
        <v>34</v>
      </c>
      <c r="C22" s="30">
        <v>2000000.0</v>
      </c>
      <c r="D22" s="31">
        <v>1.0</v>
      </c>
      <c r="E22" s="32">
        <v>2000000.0</v>
      </c>
      <c r="F22" s="31" t="s">
        <v>35</v>
      </c>
      <c r="G22" s="5" t="s">
        <v>36</v>
      </c>
      <c r="H22" s="5"/>
      <c r="I22" s="38" t="s">
        <v>1</v>
      </c>
      <c r="J22" s="39" t="s">
        <v>33</v>
      </c>
      <c r="K22" s="40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74.25" customHeight="1">
      <c r="A23" s="1"/>
      <c r="B23" s="29" t="s">
        <v>37</v>
      </c>
      <c r="C23" s="30">
        <v>5000000.0</v>
      </c>
      <c r="D23" s="31">
        <v>1.0</v>
      </c>
      <c r="E23" s="32">
        <f>C23*D23</f>
        <v>5000000</v>
      </c>
      <c r="F23" s="41"/>
      <c r="G23" s="5" t="s">
        <v>38</v>
      </c>
      <c r="H23" s="5"/>
      <c r="I23" s="42" t="s">
        <v>39</v>
      </c>
      <c r="J23" s="43" t="s">
        <v>33</v>
      </c>
      <c r="K23" s="40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5.25" customHeight="1">
      <c r="A24" s="1"/>
      <c r="B24" s="27" t="s">
        <v>40</v>
      </c>
      <c r="C24" s="3"/>
      <c r="D24" s="4"/>
      <c r="E24" s="44">
        <f>SUM(E21:E23)</f>
        <v>7358576</v>
      </c>
      <c r="F24" s="15" t="s">
        <v>25</v>
      </c>
      <c r="G24" s="5"/>
      <c r="H24" s="5"/>
      <c r="I24" s="45" t="s">
        <v>9</v>
      </c>
      <c r="J24" s="46">
        <f>E17</f>
        <v>1600205</v>
      </c>
      <c r="K24" s="40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3.75" customHeight="1">
      <c r="A25" s="1"/>
      <c r="B25" s="5"/>
      <c r="C25" s="5"/>
      <c r="D25" s="5"/>
      <c r="E25" s="5"/>
      <c r="F25" s="5"/>
      <c r="G25" s="5"/>
      <c r="H25" s="5"/>
      <c r="I25" s="29" t="s">
        <v>41</v>
      </c>
      <c r="J25" s="47">
        <f>E24</f>
        <v>7358576</v>
      </c>
      <c r="K25" s="40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5.25" customHeight="1">
      <c r="A26" s="1"/>
      <c r="B26" s="48" t="s">
        <v>42</v>
      </c>
      <c r="C26" s="3"/>
      <c r="D26" s="3"/>
      <c r="E26" s="4"/>
      <c r="F26" s="37" t="s">
        <v>43</v>
      </c>
      <c r="G26" s="5"/>
      <c r="H26" s="5"/>
      <c r="I26" s="49" t="s">
        <v>42</v>
      </c>
      <c r="J26" s="47">
        <f>E27</f>
        <v>6957313.298</v>
      </c>
      <c r="K26" s="40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23.25" customHeight="1">
      <c r="A27" s="1"/>
      <c r="B27" s="50" t="s">
        <v>44</v>
      </c>
      <c r="C27" s="3"/>
      <c r="D27" s="4"/>
      <c r="E27" s="32">
        <f>'6.6 OPTIMISTA Cashflow'!B51</f>
        <v>6957313.298</v>
      </c>
      <c r="F27" s="40"/>
      <c r="G27" s="5"/>
      <c r="H27" s="5"/>
      <c r="I27" s="51" t="s">
        <v>45</v>
      </c>
      <c r="J27" s="52">
        <f>SUM(J24:J26)</f>
        <v>15916094.3</v>
      </c>
      <c r="K27" s="53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40.5" customHeight="1">
      <c r="A28" s="1"/>
      <c r="B28" s="48" t="s">
        <v>46</v>
      </c>
      <c r="C28" s="3"/>
      <c r="D28" s="4"/>
      <c r="E28" s="54">
        <f>SUM(E7,E17,E24)</f>
        <v>8958781</v>
      </c>
      <c r="F28" s="53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23.25" customHeight="1">
      <c r="A29" s="1"/>
      <c r="B29" s="1"/>
      <c r="C29" s="55"/>
      <c r="D29" s="1"/>
      <c r="E29" s="55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3.25" customHeight="1">
      <c r="A30" s="1"/>
      <c r="B30" s="1"/>
      <c r="C30" s="55"/>
      <c r="D30" s="1"/>
      <c r="E30" s="5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23.25" customHeight="1">
      <c r="A31" s="1"/>
      <c r="B31" s="1"/>
      <c r="C31" s="55"/>
      <c r="D31" s="1"/>
      <c r="E31" s="5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23.25" customHeight="1">
      <c r="A32" s="1"/>
      <c r="B32" s="1"/>
      <c r="C32" s="55"/>
      <c r="D32" s="1"/>
      <c r="E32" s="5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23.25" customHeight="1">
      <c r="A33" s="1"/>
      <c r="B33" s="1"/>
      <c r="C33" s="55"/>
      <c r="D33" s="1"/>
      <c r="E33" s="5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23.25" customHeight="1">
      <c r="A34" s="1"/>
      <c r="B34" s="1"/>
      <c r="C34" s="55"/>
      <c r="D34" s="1"/>
      <c r="E34" s="5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23.25" customHeight="1">
      <c r="A35" s="1"/>
      <c r="B35" s="1"/>
      <c r="C35" s="55"/>
      <c r="D35" s="1"/>
      <c r="E35" s="5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23.25" customHeight="1">
      <c r="A36" s="1"/>
      <c r="B36" s="1"/>
      <c r="C36" s="55"/>
      <c r="D36" s="1"/>
      <c r="E36" s="5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23.25" customHeight="1">
      <c r="A37" s="1"/>
      <c r="B37" s="1"/>
      <c r="C37" s="55"/>
      <c r="D37" s="1"/>
      <c r="E37" s="5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23.25" customHeight="1">
      <c r="A38" s="1"/>
      <c r="B38" s="1"/>
      <c r="C38" s="55"/>
      <c r="D38" s="1"/>
      <c r="E38" s="5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23.25" customHeight="1">
      <c r="A39" s="1"/>
      <c r="B39" s="1"/>
      <c r="C39" s="55"/>
      <c r="D39" s="1"/>
      <c r="E39" s="5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23.25" customHeight="1">
      <c r="A40" s="1"/>
      <c r="B40" s="1"/>
      <c r="C40" s="55"/>
      <c r="D40" s="1"/>
      <c r="E40" s="5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23.25" customHeight="1">
      <c r="A41" s="1"/>
      <c r="B41" s="1"/>
      <c r="C41" s="55"/>
      <c r="D41" s="1"/>
      <c r="E41" s="55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23.25" customHeight="1">
      <c r="A42" s="1"/>
      <c r="B42" s="1"/>
      <c r="C42" s="55"/>
      <c r="D42" s="1"/>
      <c r="E42" s="55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23.25" customHeight="1">
      <c r="A43" s="1"/>
      <c r="B43" s="1"/>
      <c r="C43" s="55"/>
      <c r="D43" s="1"/>
      <c r="E43" s="55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23.25" customHeight="1">
      <c r="A44" s="1"/>
      <c r="B44" s="1"/>
      <c r="C44" s="55"/>
      <c r="D44" s="1"/>
      <c r="E44" s="55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23.25" customHeight="1">
      <c r="A45" s="1"/>
      <c r="B45" s="1"/>
      <c r="C45" s="55"/>
      <c r="D45" s="1"/>
      <c r="E45" s="55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23.25" customHeight="1">
      <c r="A46" s="1"/>
      <c r="B46" s="1"/>
      <c r="C46" s="55"/>
      <c r="D46" s="1"/>
      <c r="E46" s="55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23.25" customHeight="1">
      <c r="A47" s="1"/>
      <c r="B47" s="1"/>
      <c r="C47" s="55"/>
      <c r="D47" s="1"/>
      <c r="E47" s="55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23.25" customHeight="1">
      <c r="A48" s="1"/>
      <c r="B48" s="1"/>
      <c r="C48" s="55"/>
      <c r="D48" s="1"/>
      <c r="E48" s="55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23.25" customHeight="1">
      <c r="A49" s="1"/>
      <c r="B49" s="1"/>
      <c r="C49" s="55"/>
      <c r="D49" s="1"/>
      <c r="E49" s="55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23.25" customHeight="1">
      <c r="A50" s="1"/>
      <c r="B50" s="1"/>
      <c r="C50" s="55"/>
      <c r="D50" s="1"/>
      <c r="E50" s="55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23.25" customHeight="1">
      <c r="A51" s="1"/>
      <c r="B51" s="1"/>
      <c r="C51" s="55"/>
      <c r="D51" s="1"/>
      <c r="E51" s="55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23.25" customHeight="1">
      <c r="A52" s="1"/>
      <c r="B52" s="1"/>
      <c r="C52" s="55"/>
      <c r="D52" s="1"/>
      <c r="E52" s="55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23.25" customHeight="1">
      <c r="A53" s="1"/>
      <c r="B53" s="1"/>
      <c r="C53" s="55"/>
      <c r="D53" s="1"/>
      <c r="E53" s="55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23.25" customHeight="1">
      <c r="A54" s="1"/>
      <c r="B54" s="1"/>
      <c r="C54" s="55"/>
      <c r="D54" s="1"/>
      <c r="E54" s="55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23.25" customHeight="1">
      <c r="A55" s="1"/>
      <c r="B55" s="1"/>
      <c r="C55" s="55"/>
      <c r="D55" s="1"/>
      <c r="E55" s="55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23.25" customHeight="1">
      <c r="A56" s="1"/>
      <c r="B56" s="1"/>
      <c r="C56" s="55"/>
      <c r="D56" s="1"/>
      <c r="E56" s="55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23.25" customHeight="1">
      <c r="A57" s="1"/>
      <c r="B57" s="1"/>
      <c r="C57" s="55"/>
      <c r="D57" s="1"/>
      <c r="E57" s="55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23.25" customHeight="1">
      <c r="A58" s="1"/>
      <c r="B58" s="1"/>
      <c r="C58" s="55"/>
      <c r="D58" s="1"/>
      <c r="E58" s="55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23.25" customHeight="1">
      <c r="A59" s="1"/>
      <c r="B59" s="1"/>
      <c r="C59" s="55"/>
      <c r="D59" s="1"/>
      <c r="E59" s="55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23.25" customHeight="1">
      <c r="A60" s="1"/>
      <c r="B60" s="1"/>
      <c r="C60" s="55"/>
      <c r="D60" s="1"/>
      <c r="E60" s="55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23.25" customHeight="1">
      <c r="A61" s="1"/>
      <c r="B61" s="1"/>
      <c r="C61" s="55"/>
      <c r="D61" s="1"/>
      <c r="E61" s="55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23.25" customHeight="1">
      <c r="A62" s="1"/>
      <c r="B62" s="1"/>
      <c r="C62" s="55"/>
      <c r="D62" s="1"/>
      <c r="E62" s="55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23.25" customHeight="1">
      <c r="A63" s="1"/>
      <c r="B63" s="1"/>
      <c r="C63" s="55"/>
      <c r="D63" s="1"/>
      <c r="E63" s="55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23.25" customHeight="1">
      <c r="A64" s="1"/>
      <c r="B64" s="1"/>
      <c r="C64" s="55"/>
      <c r="D64" s="1"/>
      <c r="E64" s="55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23.25" customHeight="1">
      <c r="A65" s="1"/>
      <c r="B65" s="1"/>
      <c r="C65" s="55"/>
      <c r="D65" s="1"/>
      <c r="E65" s="55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23.25" customHeight="1">
      <c r="A66" s="1"/>
      <c r="B66" s="1"/>
      <c r="C66" s="55"/>
      <c r="D66" s="1"/>
      <c r="E66" s="55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23.25" customHeight="1">
      <c r="A67" s="1"/>
      <c r="B67" s="1"/>
      <c r="C67" s="55"/>
      <c r="D67" s="1"/>
      <c r="E67" s="55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23.25" customHeight="1">
      <c r="A68" s="1"/>
      <c r="B68" s="1"/>
      <c r="C68" s="55"/>
      <c r="D68" s="1"/>
      <c r="E68" s="55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23.25" customHeight="1">
      <c r="A69" s="1"/>
      <c r="B69" s="1"/>
      <c r="C69" s="55"/>
      <c r="D69" s="1"/>
      <c r="E69" s="55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23.25" customHeight="1">
      <c r="A70" s="1"/>
      <c r="B70" s="1"/>
      <c r="C70" s="55"/>
      <c r="D70" s="1"/>
      <c r="E70" s="55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23.25" customHeight="1">
      <c r="A71" s="1"/>
      <c r="B71" s="1"/>
      <c r="C71" s="55"/>
      <c r="D71" s="1"/>
      <c r="E71" s="55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23.25" customHeight="1">
      <c r="A72" s="1"/>
      <c r="B72" s="1"/>
      <c r="C72" s="55"/>
      <c r="D72" s="1"/>
      <c r="E72" s="55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23.25" customHeight="1">
      <c r="A73" s="1"/>
      <c r="B73" s="1"/>
      <c r="C73" s="55"/>
      <c r="D73" s="1"/>
      <c r="E73" s="55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23.25" customHeight="1">
      <c r="A74" s="1"/>
      <c r="B74" s="1"/>
      <c r="C74" s="55"/>
      <c r="D74" s="1"/>
      <c r="E74" s="55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23.25" customHeight="1">
      <c r="A75" s="1"/>
      <c r="B75" s="1"/>
      <c r="C75" s="55"/>
      <c r="D75" s="1"/>
      <c r="E75" s="5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23.25" customHeight="1">
      <c r="A76" s="1"/>
      <c r="B76" s="1"/>
      <c r="C76" s="55"/>
      <c r="D76" s="1"/>
      <c r="E76" s="55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23.25" customHeight="1">
      <c r="A77" s="1"/>
      <c r="B77" s="1"/>
      <c r="C77" s="55"/>
      <c r="D77" s="1"/>
      <c r="E77" s="55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23.25" customHeight="1">
      <c r="A78" s="1"/>
      <c r="B78" s="1"/>
      <c r="C78" s="55"/>
      <c r="D78" s="1"/>
      <c r="E78" s="55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23.25" customHeight="1">
      <c r="A79" s="1"/>
      <c r="B79" s="1"/>
      <c r="C79" s="55"/>
      <c r="D79" s="1"/>
      <c r="E79" s="55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23.25" customHeight="1">
      <c r="A80" s="1"/>
      <c r="B80" s="1"/>
      <c r="C80" s="55"/>
      <c r="D80" s="1"/>
      <c r="E80" s="55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23.25" customHeight="1">
      <c r="A81" s="1"/>
      <c r="B81" s="1"/>
      <c r="C81" s="55"/>
      <c r="D81" s="1"/>
      <c r="E81" s="55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23.25" customHeight="1">
      <c r="A82" s="1"/>
      <c r="B82" s="1"/>
      <c r="C82" s="55"/>
      <c r="D82" s="1"/>
      <c r="E82" s="55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23.25" customHeight="1">
      <c r="A83" s="1"/>
      <c r="B83" s="1"/>
      <c r="C83" s="55"/>
      <c r="D83" s="1"/>
      <c r="E83" s="55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23.25" customHeight="1">
      <c r="A84" s="1"/>
      <c r="B84" s="1"/>
      <c r="C84" s="55"/>
      <c r="D84" s="1"/>
      <c r="E84" s="55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23.25" customHeight="1">
      <c r="A85" s="1"/>
      <c r="B85" s="1"/>
      <c r="C85" s="55"/>
      <c r="D85" s="1"/>
      <c r="E85" s="55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23.25" customHeight="1">
      <c r="A86" s="1"/>
      <c r="B86" s="1"/>
      <c r="C86" s="55"/>
      <c r="D86" s="1"/>
      <c r="E86" s="5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23.25" customHeight="1">
      <c r="A87" s="1"/>
      <c r="B87" s="1"/>
      <c r="C87" s="55"/>
      <c r="D87" s="1"/>
      <c r="E87" s="55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23.25" customHeight="1">
      <c r="A88" s="1"/>
      <c r="B88" s="1"/>
      <c r="C88" s="55"/>
      <c r="D88" s="1"/>
      <c r="E88" s="55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23.25" customHeight="1">
      <c r="A89" s="1"/>
      <c r="B89" s="1"/>
      <c r="C89" s="55"/>
      <c r="D89" s="1"/>
      <c r="E89" s="55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23.25" customHeight="1">
      <c r="A90" s="1"/>
      <c r="B90" s="1"/>
      <c r="C90" s="55"/>
      <c r="D90" s="1"/>
      <c r="E90" s="55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23.25" customHeight="1">
      <c r="A91" s="1"/>
      <c r="B91" s="1"/>
      <c r="C91" s="55"/>
      <c r="D91" s="1"/>
      <c r="E91" s="55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23.25" customHeight="1">
      <c r="A92" s="1"/>
      <c r="B92" s="1"/>
      <c r="C92" s="55"/>
      <c r="D92" s="1"/>
      <c r="E92" s="55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23.25" customHeight="1">
      <c r="A93" s="1"/>
      <c r="B93" s="1"/>
      <c r="C93" s="55"/>
      <c r="D93" s="1"/>
      <c r="E93" s="5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23.25" customHeight="1">
      <c r="A94" s="1"/>
      <c r="B94" s="1"/>
      <c r="C94" s="55"/>
      <c r="D94" s="1"/>
      <c r="E94" s="55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23.25" customHeight="1">
      <c r="A95" s="1"/>
      <c r="B95" s="1"/>
      <c r="C95" s="55"/>
      <c r="D95" s="1"/>
      <c r="E95" s="55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23.25" customHeight="1">
      <c r="A96" s="1"/>
      <c r="B96" s="1"/>
      <c r="C96" s="55"/>
      <c r="D96" s="1"/>
      <c r="E96" s="55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23.25" customHeight="1">
      <c r="A97" s="1"/>
      <c r="B97" s="1"/>
      <c r="C97" s="55"/>
      <c r="D97" s="1"/>
      <c r="E97" s="55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23.25" customHeight="1">
      <c r="A98" s="1"/>
      <c r="B98" s="1"/>
      <c r="C98" s="55"/>
      <c r="D98" s="1"/>
      <c r="E98" s="55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23.25" customHeight="1">
      <c r="A99" s="1"/>
      <c r="B99" s="1"/>
      <c r="C99" s="55"/>
      <c r="D99" s="1"/>
      <c r="E99" s="55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23.25" customHeight="1">
      <c r="A100" s="1"/>
      <c r="B100" s="1"/>
      <c r="C100" s="55"/>
      <c r="D100" s="1"/>
      <c r="E100" s="55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23.25" customHeight="1">
      <c r="A101" s="1"/>
      <c r="B101" s="1"/>
      <c r="C101" s="55"/>
      <c r="D101" s="1"/>
      <c r="E101" s="55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23.25" customHeight="1">
      <c r="A102" s="1"/>
      <c r="B102" s="1"/>
      <c r="C102" s="55"/>
      <c r="D102" s="1"/>
      <c r="E102" s="55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23.25" customHeight="1">
      <c r="A103" s="1"/>
      <c r="B103" s="1"/>
      <c r="C103" s="55"/>
      <c r="D103" s="1"/>
      <c r="E103" s="55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23.25" customHeight="1">
      <c r="A104" s="1"/>
      <c r="B104" s="1"/>
      <c r="C104" s="55"/>
      <c r="D104" s="1"/>
      <c r="E104" s="55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23.25" customHeight="1">
      <c r="A105" s="1"/>
      <c r="B105" s="1"/>
      <c r="C105" s="55"/>
      <c r="D105" s="1"/>
      <c r="E105" s="55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23.25" customHeight="1">
      <c r="A106" s="1"/>
      <c r="B106" s="1"/>
      <c r="C106" s="55"/>
      <c r="D106" s="1"/>
      <c r="E106" s="55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23.25" customHeight="1">
      <c r="A107" s="1"/>
      <c r="B107" s="1"/>
      <c r="C107" s="55"/>
      <c r="D107" s="1"/>
      <c r="E107" s="55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23.25" customHeight="1">
      <c r="A108" s="1"/>
      <c r="B108" s="1"/>
      <c r="C108" s="55"/>
      <c r="D108" s="1"/>
      <c r="E108" s="55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23.25" customHeight="1">
      <c r="A109" s="1"/>
      <c r="B109" s="1"/>
      <c r="C109" s="55"/>
      <c r="D109" s="1"/>
      <c r="E109" s="55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23.25" customHeight="1">
      <c r="A110" s="1"/>
      <c r="B110" s="1"/>
      <c r="C110" s="55"/>
      <c r="D110" s="1"/>
      <c r="E110" s="55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23.25" customHeight="1">
      <c r="A111" s="1"/>
      <c r="B111" s="1"/>
      <c r="C111" s="55"/>
      <c r="D111" s="1"/>
      <c r="E111" s="55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23.25" customHeight="1">
      <c r="A112" s="1"/>
      <c r="B112" s="1"/>
      <c r="C112" s="55"/>
      <c r="D112" s="1"/>
      <c r="E112" s="55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23.25" customHeight="1">
      <c r="A113" s="1"/>
      <c r="B113" s="1"/>
      <c r="C113" s="55"/>
      <c r="D113" s="1"/>
      <c r="E113" s="55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23.25" customHeight="1">
      <c r="A114" s="1"/>
      <c r="B114" s="1"/>
      <c r="C114" s="55"/>
      <c r="D114" s="1"/>
      <c r="E114" s="55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23.25" customHeight="1">
      <c r="A115" s="1"/>
      <c r="B115" s="1"/>
      <c r="C115" s="55"/>
      <c r="D115" s="1"/>
      <c r="E115" s="55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23.25" customHeight="1">
      <c r="A116" s="1"/>
      <c r="B116" s="1"/>
      <c r="C116" s="55"/>
      <c r="D116" s="1"/>
      <c r="E116" s="55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23.25" customHeight="1">
      <c r="A117" s="1"/>
      <c r="B117" s="1"/>
      <c r="C117" s="55"/>
      <c r="D117" s="1"/>
      <c r="E117" s="55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23.25" customHeight="1">
      <c r="A118" s="1"/>
      <c r="B118" s="1"/>
      <c r="C118" s="55"/>
      <c r="D118" s="1"/>
      <c r="E118" s="55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23.25" customHeight="1">
      <c r="A119" s="1"/>
      <c r="B119" s="1"/>
      <c r="C119" s="55"/>
      <c r="D119" s="1"/>
      <c r="E119" s="55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23.25" customHeight="1">
      <c r="A120" s="1"/>
      <c r="B120" s="1"/>
      <c r="C120" s="55"/>
      <c r="D120" s="1"/>
      <c r="E120" s="55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23.25" customHeight="1">
      <c r="A121" s="1"/>
      <c r="B121" s="1"/>
      <c r="C121" s="55"/>
      <c r="D121" s="1"/>
      <c r="E121" s="55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23.25" customHeight="1">
      <c r="A122" s="1"/>
      <c r="B122" s="1"/>
      <c r="C122" s="55"/>
      <c r="D122" s="1"/>
      <c r="E122" s="55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23.25" customHeight="1">
      <c r="A123" s="1"/>
      <c r="B123" s="1"/>
      <c r="C123" s="55"/>
      <c r="D123" s="1"/>
      <c r="E123" s="55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23.25" customHeight="1">
      <c r="A124" s="1"/>
      <c r="B124" s="1"/>
      <c r="C124" s="55"/>
      <c r="D124" s="1"/>
      <c r="E124" s="55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23.25" customHeight="1">
      <c r="A125" s="1"/>
      <c r="B125" s="1"/>
      <c r="C125" s="55"/>
      <c r="D125" s="1"/>
      <c r="E125" s="55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23.25" customHeight="1">
      <c r="A126" s="1"/>
      <c r="B126" s="1"/>
      <c r="C126" s="55"/>
      <c r="D126" s="1"/>
      <c r="E126" s="55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23.25" customHeight="1">
      <c r="A127" s="1"/>
      <c r="B127" s="1"/>
      <c r="C127" s="55"/>
      <c r="D127" s="1"/>
      <c r="E127" s="55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23.25" customHeight="1">
      <c r="A128" s="1"/>
      <c r="B128" s="1"/>
      <c r="C128" s="55"/>
      <c r="D128" s="1"/>
      <c r="E128" s="55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23.25" customHeight="1">
      <c r="A129" s="1"/>
      <c r="B129" s="1"/>
      <c r="C129" s="55"/>
      <c r="D129" s="1"/>
      <c r="E129" s="55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23.25" customHeight="1">
      <c r="A130" s="1"/>
      <c r="B130" s="1"/>
      <c r="C130" s="55"/>
      <c r="D130" s="1"/>
      <c r="E130" s="55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23.25" customHeight="1">
      <c r="A131" s="1"/>
      <c r="B131" s="1"/>
      <c r="C131" s="55"/>
      <c r="D131" s="1"/>
      <c r="E131" s="55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23.25" customHeight="1">
      <c r="A132" s="1"/>
      <c r="B132" s="1"/>
      <c r="C132" s="55"/>
      <c r="D132" s="1"/>
      <c r="E132" s="55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23.25" customHeight="1">
      <c r="A133" s="1"/>
      <c r="B133" s="1"/>
      <c r="C133" s="55"/>
      <c r="D133" s="1"/>
      <c r="E133" s="55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23.25" customHeight="1">
      <c r="A134" s="1"/>
      <c r="B134" s="1"/>
      <c r="C134" s="55"/>
      <c r="D134" s="1"/>
      <c r="E134" s="55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23.25" customHeight="1">
      <c r="A135" s="1"/>
      <c r="B135" s="1"/>
      <c r="C135" s="55"/>
      <c r="D135" s="1"/>
      <c r="E135" s="55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23.25" customHeight="1">
      <c r="A136" s="1"/>
      <c r="B136" s="1"/>
      <c r="C136" s="55"/>
      <c r="D136" s="1"/>
      <c r="E136" s="55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23.25" customHeight="1">
      <c r="A137" s="1"/>
      <c r="B137" s="1"/>
      <c r="C137" s="55"/>
      <c r="D137" s="1"/>
      <c r="E137" s="55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23.25" customHeight="1">
      <c r="A138" s="1"/>
      <c r="B138" s="1"/>
      <c r="C138" s="55"/>
      <c r="D138" s="1"/>
      <c r="E138" s="55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23.25" customHeight="1">
      <c r="A139" s="1"/>
      <c r="B139" s="1"/>
      <c r="C139" s="55"/>
      <c r="D139" s="1"/>
      <c r="E139" s="55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23.25" customHeight="1">
      <c r="A140" s="1"/>
      <c r="B140" s="1"/>
      <c r="C140" s="55"/>
      <c r="D140" s="1"/>
      <c r="E140" s="55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23.25" customHeight="1">
      <c r="A141" s="1"/>
      <c r="B141" s="1"/>
      <c r="C141" s="55"/>
      <c r="D141" s="1"/>
      <c r="E141" s="55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23.25" customHeight="1">
      <c r="A142" s="1"/>
      <c r="B142" s="1"/>
      <c r="C142" s="55"/>
      <c r="D142" s="1"/>
      <c r="E142" s="55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23.25" customHeight="1">
      <c r="A143" s="1"/>
      <c r="B143" s="1"/>
      <c r="C143" s="55"/>
      <c r="D143" s="1"/>
      <c r="E143" s="55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23.25" customHeight="1">
      <c r="A144" s="1"/>
      <c r="B144" s="1"/>
      <c r="C144" s="55"/>
      <c r="D144" s="1"/>
      <c r="E144" s="55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23.25" customHeight="1">
      <c r="A145" s="1"/>
      <c r="B145" s="1"/>
      <c r="C145" s="55"/>
      <c r="D145" s="1"/>
      <c r="E145" s="55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23.25" customHeight="1">
      <c r="A146" s="1"/>
      <c r="B146" s="1"/>
      <c r="C146" s="55"/>
      <c r="D146" s="1"/>
      <c r="E146" s="55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23.25" customHeight="1">
      <c r="A147" s="1"/>
      <c r="B147" s="1"/>
      <c r="C147" s="55"/>
      <c r="D147" s="1"/>
      <c r="E147" s="55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23.25" customHeight="1">
      <c r="A148" s="1"/>
      <c r="B148" s="1"/>
      <c r="C148" s="55"/>
      <c r="D148" s="1"/>
      <c r="E148" s="55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23.25" customHeight="1">
      <c r="A149" s="1"/>
      <c r="B149" s="1"/>
      <c r="C149" s="55"/>
      <c r="D149" s="1"/>
      <c r="E149" s="55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23.25" customHeight="1">
      <c r="A150" s="1"/>
      <c r="B150" s="1"/>
      <c r="C150" s="55"/>
      <c r="D150" s="1"/>
      <c r="E150" s="55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23.25" customHeight="1">
      <c r="A151" s="1"/>
      <c r="B151" s="1"/>
      <c r="C151" s="55"/>
      <c r="D151" s="1"/>
      <c r="E151" s="55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23.25" customHeight="1">
      <c r="A152" s="1"/>
      <c r="B152" s="1"/>
      <c r="C152" s="55"/>
      <c r="D152" s="1"/>
      <c r="E152" s="55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23.25" customHeight="1">
      <c r="A153" s="1"/>
      <c r="B153" s="1"/>
      <c r="C153" s="55"/>
      <c r="D153" s="1"/>
      <c r="E153" s="55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23.25" customHeight="1">
      <c r="A154" s="1"/>
      <c r="B154" s="1"/>
      <c r="C154" s="55"/>
      <c r="D154" s="1"/>
      <c r="E154" s="55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23.25" customHeight="1">
      <c r="A155" s="1"/>
      <c r="B155" s="1"/>
      <c r="C155" s="55"/>
      <c r="D155" s="1"/>
      <c r="E155" s="55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23.25" customHeight="1">
      <c r="A156" s="1"/>
      <c r="B156" s="1"/>
      <c r="C156" s="55"/>
      <c r="D156" s="1"/>
      <c r="E156" s="55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23.25" customHeight="1">
      <c r="A157" s="1"/>
      <c r="B157" s="1"/>
      <c r="C157" s="55"/>
      <c r="D157" s="1"/>
      <c r="E157" s="55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23.25" customHeight="1">
      <c r="A158" s="1"/>
      <c r="B158" s="1"/>
      <c r="C158" s="55"/>
      <c r="D158" s="1"/>
      <c r="E158" s="55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23.25" customHeight="1">
      <c r="A159" s="1"/>
      <c r="B159" s="1"/>
      <c r="C159" s="55"/>
      <c r="D159" s="1"/>
      <c r="E159" s="55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23.25" customHeight="1">
      <c r="A160" s="1"/>
      <c r="B160" s="1"/>
      <c r="C160" s="55"/>
      <c r="D160" s="1"/>
      <c r="E160" s="55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23.25" customHeight="1">
      <c r="A161" s="1"/>
      <c r="B161" s="1"/>
      <c r="C161" s="55"/>
      <c r="D161" s="1"/>
      <c r="E161" s="55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23.25" customHeight="1">
      <c r="A162" s="1"/>
      <c r="B162" s="1"/>
      <c r="C162" s="55"/>
      <c r="D162" s="1"/>
      <c r="E162" s="55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23.25" customHeight="1">
      <c r="A163" s="1"/>
      <c r="B163" s="1"/>
      <c r="C163" s="55"/>
      <c r="D163" s="1"/>
      <c r="E163" s="55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23.25" customHeight="1">
      <c r="A164" s="1"/>
      <c r="B164" s="1"/>
      <c r="C164" s="55"/>
      <c r="D164" s="1"/>
      <c r="E164" s="55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23.25" customHeight="1">
      <c r="A165" s="1"/>
      <c r="B165" s="1"/>
      <c r="C165" s="55"/>
      <c r="D165" s="1"/>
      <c r="E165" s="55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23.25" customHeight="1">
      <c r="A166" s="1"/>
      <c r="B166" s="1"/>
      <c r="C166" s="55"/>
      <c r="D166" s="1"/>
      <c r="E166" s="55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23.25" customHeight="1">
      <c r="A167" s="1"/>
      <c r="B167" s="1"/>
      <c r="C167" s="55"/>
      <c r="D167" s="1"/>
      <c r="E167" s="55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23.25" customHeight="1">
      <c r="A168" s="1"/>
      <c r="B168" s="1"/>
      <c r="C168" s="55"/>
      <c r="D168" s="1"/>
      <c r="E168" s="55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23.25" customHeight="1">
      <c r="A169" s="1"/>
      <c r="B169" s="1"/>
      <c r="C169" s="55"/>
      <c r="D169" s="1"/>
      <c r="E169" s="55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23.25" customHeight="1">
      <c r="A170" s="1"/>
      <c r="B170" s="1"/>
      <c r="C170" s="55"/>
      <c r="D170" s="1"/>
      <c r="E170" s="55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23.25" customHeight="1">
      <c r="A171" s="1"/>
      <c r="B171" s="1"/>
      <c r="C171" s="55"/>
      <c r="D171" s="1"/>
      <c r="E171" s="55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23.25" customHeight="1">
      <c r="A172" s="1"/>
      <c r="B172" s="1"/>
      <c r="C172" s="55"/>
      <c r="D172" s="1"/>
      <c r="E172" s="55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23.25" customHeight="1">
      <c r="A173" s="1"/>
      <c r="B173" s="1"/>
      <c r="C173" s="55"/>
      <c r="D173" s="1"/>
      <c r="E173" s="55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23.25" customHeight="1">
      <c r="A174" s="1"/>
      <c r="B174" s="1"/>
      <c r="C174" s="55"/>
      <c r="D174" s="1"/>
      <c r="E174" s="55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23.25" customHeight="1">
      <c r="A175" s="1"/>
      <c r="B175" s="1"/>
      <c r="C175" s="55"/>
      <c r="D175" s="1"/>
      <c r="E175" s="55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23.25" customHeight="1">
      <c r="A176" s="1"/>
      <c r="B176" s="1"/>
      <c r="C176" s="55"/>
      <c r="D176" s="1"/>
      <c r="E176" s="55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23.25" customHeight="1">
      <c r="A177" s="1"/>
      <c r="B177" s="1"/>
      <c r="C177" s="55"/>
      <c r="D177" s="1"/>
      <c r="E177" s="55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23.25" customHeight="1">
      <c r="A178" s="1"/>
      <c r="B178" s="1"/>
      <c r="C178" s="55"/>
      <c r="D178" s="1"/>
      <c r="E178" s="55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23.25" customHeight="1">
      <c r="A179" s="1"/>
      <c r="B179" s="1"/>
      <c r="C179" s="55"/>
      <c r="D179" s="1"/>
      <c r="E179" s="55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23.25" customHeight="1">
      <c r="A180" s="1"/>
      <c r="B180" s="1"/>
      <c r="C180" s="55"/>
      <c r="D180" s="1"/>
      <c r="E180" s="55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23.25" customHeight="1">
      <c r="A181" s="1"/>
      <c r="B181" s="1"/>
      <c r="C181" s="55"/>
      <c r="D181" s="1"/>
      <c r="E181" s="55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23.25" customHeight="1">
      <c r="A182" s="1"/>
      <c r="B182" s="1"/>
      <c r="C182" s="55"/>
      <c r="D182" s="1"/>
      <c r="E182" s="55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23.25" customHeight="1">
      <c r="A183" s="1"/>
      <c r="B183" s="1"/>
      <c r="C183" s="55"/>
      <c r="D183" s="1"/>
      <c r="E183" s="55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23.25" customHeight="1">
      <c r="A184" s="1"/>
      <c r="B184" s="1"/>
      <c r="C184" s="55"/>
      <c r="D184" s="1"/>
      <c r="E184" s="55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23.25" customHeight="1">
      <c r="A185" s="1"/>
      <c r="B185" s="1"/>
      <c r="C185" s="55"/>
      <c r="D185" s="1"/>
      <c r="E185" s="55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23.25" customHeight="1">
      <c r="A186" s="1"/>
      <c r="B186" s="1"/>
      <c r="C186" s="55"/>
      <c r="D186" s="1"/>
      <c r="E186" s="55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23.25" customHeight="1">
      <c r="A187" s="1"/>
      <c r="B187" s="1"/>
      <c r="C187" s="55"/>
      <c r="D187" s="1"/>
      <c r="E187" s="55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23.25" customHeight="1">
      <c r="A188" s="1"/>
      <c r="B188" s="1"/>
      <c r="C188" s="55"/>
      <c r="D188" s="1"/>
      <c r="E188" s="55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23.25" customHeight="1">
      <c r="A189" s="1"/>
      <c r="B189" s="1"/>
      <c r="C189" s="55"/>
      <c r="D189" s="1"/>
      <c r="E189" s="55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23.25" customHeight="1">
      <c r="A190" s="1"/>
      <c r="B190" s="1"/>
      <c r="C190" s="55"/>
      <c r="D190" s="1"/>
      <c r="E190" s="55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23.25" customHeight="1">
      <c r="A191" s="1"/>
      <c r="B191" s="1"/>
      <c r="C191" s="55"/>
      <c r="D191" s="1"/>
      <c r="E191" s="55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23.25" customHeight="1">
      <c r="A192" s="1"/>
      <c r="B192" s="1"/>
      <c r="C192" s="55"/>
      <c r="D192" s="1"/>
      <c r="E192" s="55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23.25" customHeight="1">
      <c r="A193" s="1"/>
      <c r="B193" s="1"/>
      <c r="C193" s="55"/>
      <c r="D193" s="1"/>
      <c r="E193" s="55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23.25" customHeight="1">
      <c r="A194" s="1"/>
      <c r="B194" s="1"/>
      <c r="C194" s="55"/>
      <c r="D194" s="1"/>
      <c r="E194" s="55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23.25" customHeight="1">
      <c r="A195" s="1"/>
      <c r="B195" s="1"/>
      <c r="C195" s="55"/>
      <c r="D195" s="1"/>
      <c r="E195" s="55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23.25" customHeight="1">
      <c r="A196" s="1"/>
      <c r="B196" s="1"/>
      <c r="C196" s="55"/>
      <c r="D196" s="1"/>
      <c r="E196" s="55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23.25" customHeight="1">
      <c r="A197" s="1"/>
      <c r="B197" s="1"/>
      <c r="C197" s="55"/>
      <c r="D197" s="1"/>
      <c r="E197" s="55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23.2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</row>
    <row r="199" ht="23.2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</row>
    <row r="200" ht="23.2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</row>
    <row r="201" ht="23.2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</row>
    <row r="202" ht="23.2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</row>
    <row r="203" ht="23.2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</row>
    <row r="204" ht="23.2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</row>
    <row r="205" ht="23.2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</row>
    <row r="206" ht="23.2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</row>
    <row r="207" ht="23.2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</row>
    <row r="208" ht="23.2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</row>
    <row r="209" ht="23.2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</row>
    <row r="210" ht="23.2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</row>
    <row r="211" ht="23.2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</row>
    <row r="212" ht="23.2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</row>
    <row r="213" ht="23.2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</row>
    <row r="214" ht="23.2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</row>
    <row r="215" ht="23.2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</row>
    <row r="216" ht="23.2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</row>
    <row r="217" ht="23.2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</row>
    <row r="218" ht="23.2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</row>
    <row r="219" ht="23.2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</row>
    <row r="220" ht="23.2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</row>
    <row r="221" ht="23.2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</row>
    <row r="222" ht="23.2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</row>
    <row r="223" ht="23.2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</row>
    <row r="224" ht="23.2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</row>
    <row r="225" ht="23.2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</row>
    <row r="226" ht="23.2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</row>
    <row r="227" ht="23.2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</row>
    <row r="228" ht="23.2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</row>
    <row r="229" ht="23.2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</row>
    <row r="230" ht="23.2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</row>
    <row r="231" ht="23.2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</row>
    <row r="232" ht="23.2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</row>
    <row r="233" ht="23.2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</row>
    <row r="234" ht="23.2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</row>
    <row r="235" ht="23.2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</row>
    <row r="236" ht="23.2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</row>
    <row r="237" ht="23.2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</row>
    <row r="238" ht="23.2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</row>
    <row r="239" ht="23.2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</row>
    <row r="240" ht="23.2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</row>
    <row r="241" ht="23.2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</row>
    <row r="242" ht="23.2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</row>
    <row r="243" ht="23.2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</row>
    <row r="244" ht="23.2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</row>
    <row r="245" ht="23.2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</row>
    <row r="246" ht="23.2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</row>
    <row r="247" ht="23.2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</row>
    <row r="248" ht="23.2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</row>
    <row r="249" ht="23.2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</row>
    <row r="250" ht="23.2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</row>
    <row r="251" ht="23.2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</row>
    <row r="252" ht="23.2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</row>
    <row r="253" ht="23.2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</row>
    <row r="254" ht="23.2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</row>
    <row r="255" ht="23.2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</row>
    <row r="256" ht="23.2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</row>
    <row r="257" ht="23.2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</row>
    <row r="258" ht="23.2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</row>
    <row r="259" ht="23.2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</row>
    <row r="260" ht="23.2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</row>
    <row r="261" ht="23.2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</row>
    <row r="262" ht="23.2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</row>
    <row r="263" ht="23.2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</row>
    <row r="264" ht="23.2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</row>
    <row r="265" ht="23.2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</row>
    <row r="266" ht="23.2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</row>
    <row r="267" ht="23.2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</row>
    <row r="268" ht="23.2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</row>
    <row r="269" ht="23.2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</row>
    <row r="270" ht="23.2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</row>
    <row r="271" ht="23.2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</row>
    <row r="272" ht="23.2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</row>
    <row r="273" ht="23.2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</row>
    <row r="274" ht="23.2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</row>
    <row r="275" ht="23.2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</row>
    <row r="276" ht="23.2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</row>
    <row r="277" ht="23.2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</row>
    <row r="278" ht="23.2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</row>
    <row r="279" ht="23.2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</row>
    <row r="280" ht="23.2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</row>
    <row r="281" ht="23.2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</row>
    <row r="282" ht="23.2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</row>
    <row r="283" ht="23.2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</row>
    <row r="284" ht="23.2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</row>
    <row r="285" ht="23.2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</row>
    <row r="286" ht="23.2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</row>
    <row r="287" ht="23.2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</row>
    <row r="288" ht="23.2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</row>
    <row r="289" ht="23.2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</row>
    <row r="290" ht="23.2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</row>
    <row r="291" ht="23.2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</row>
    <row r="292" ht="23.2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</row>
    <row r="293" ht="23.2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</row>
    <row r="294" ht="23.2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</row>
    <row r="295" ht="23.2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</row>
    <row r="296" ht="23.2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</row>
    <row r="297" ht="23.2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</row>
    <row r="298" ht="23.2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</row>
    <row r="299" ht="23.2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</row>
    <row r="300" ht="23.2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</row>
    <row r="301" ht="23.2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</row>
    <row r="302" ht="23.2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</row>
    <row r="303" ht="23.2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</row>
    <row r="304" ht="23.2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</row>
    <row r="305" ht="23.2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</row>
    <row r="306" ht="23.2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</row>
    <row r="307" ht="23.2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</row>
    <row r="308" ht="23.2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</row>
    <row r="309" ht="23.2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</row>
    <row r="310" ht="23.2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</row>
    <row r="311" ht="23.2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</row>
    <row r="312" ht="23.2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</row>
    <row r="313" ht="23.2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</row>
    <row r="314" ht="23.2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</row>
    <row r="315" ht="23.2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</row>
    <row r="316" ht="23.2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</row>
    <row r="317" ht="23.2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</row>
    <row r="318" ht="23.2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</row>
    <row r="319" ht="23.2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</row>
    <row r="320" ht="23.2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</row>
    <row r="321" ht="23.2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</row>
    <row r="322" ht="23.2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</row>
    <row r="323" ht="23.2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</row>
    <row r="324" ht="23.2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</row>
    <row r="325" ht="23.2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</row>
    <row r="326" ht="23.2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</row>
    <row r="327" ht="23.2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</row>
    <row r="328" ht="23.2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</row>
    <row r="329" ht="23.2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</row>
    <row r="330" ht="23.2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</row>
    <row r="331" ht="23.2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</row>
    <row r="332" ht="23.2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</row>
    <row r="333" ht="23.2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</row>
    <row r="334" ht="23.2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</row>
    <row r="335" ht="23.2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</row>
    <row r="336" ht="23.2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</row>
    <row r="337" ht="23.2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</row>
    <row r="338" ht="23.2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</row>
    <row r="339" ht="23.2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</row>
    <row r="340" ht="23.2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</row>
    <row r="341" ht="23.2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</row>
    <row r="342" ht="23.2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</row>
    <row r="343" ht="23.2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</row>
    <row r="344" ht="23.2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</row>
    <row r="345" ht="23.2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</row>
    <row r="346" ht="23.2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</row>
    <row r="347" ht="23.2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</row>
    <row r="348" ht="23.2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</row>
    <row r="349" ht="23.2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</row>
    <row r="350" ht="23.2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</row>
    <row r="351" ht="23.2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</row>
    <row r="352" ht="23.2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</row>
    <row r="353" ht="23.2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</row>
    <row r="354" ht="23.2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</row>
    <row r="355" ht="23.2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</row>
    <row r="356" ht="23.2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</row>
    <row r="357" ht="23.2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</row>
    <row r="358" ht="23.2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</row>
    <row r="359" ht="23.2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</row>
    <row r="360" ht="23.2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</row>
    <row r="361" ht="23.2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</row>
    <row r="362" ht="23.2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</row>
    <row r="363" ht="23.2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</row>
    <row r="364" ht="23.2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</row>
    <row r="365" ht="23.2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</row>
    <row r="366" ht="23.2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</row>
    <row r="367" ht="23.2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</row>
    <row r="368" ht="23.2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</row>
    <row r="369" ht="23.2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</row>
    <row r="370" ht="23.2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</row>
    <row r="371" ht="23.2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</row>
    <row r="372" ht="23.2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</row>
    <row r="373" ht="23.2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</row>
    <row r="374" ht="23.2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</row>
    <row r="375" ht="23.2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</row>
    <row r="376" ht="23.2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</row>
    <row r="377" ht="23.2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</row>
    <row r="378" ht="23.2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</row>
    <row r="379" ht="23.2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</row>
    <row r="380" ht="23.2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</row>
    <row r="381" ht="23.2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</row>
    <row r="382" ht="23.2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</row>
    <row r="383" ht="23.2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</row>
    <row r="384" ht="23.2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</row>
    <row r="385" ht="23.2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</row>
    <row r="386" ht="23.2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</row>
    <row r="387" ht="23.2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</row>
    <row r="388" ht="23.2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</row>
    <row r="389" ht="23.2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</row>
    <row r="390" ht="23.2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</row>
    <row r="391" ht="23.2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</row>
    <row r="392" ht="23.2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</row>
    <row r="393" ht="23.2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</row>
    <row r="394" ht="23.2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</row>
    <row r="395" ht="23.2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</row>
    <row r="396" ht="23.2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</row>
    <row r="397" ht="23.2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</row>
    <row r="398" ht="23.2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</row>
    <row r="399" ht="23.2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</row>
    <row r="400" ht="23.2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</row>
    <row r="401" ht="23.2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</row>
    <row r="402" ht="23.2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</row>
    <row r="403" ht="23.2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</row>
    <row r="404" ht="23.2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</row>
    <row r="405" ht="23.2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</row>
    <row r="406" ht="23.2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</row>
    <row r="407" ht="23.2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</row>
    <row r="408" ht="23.2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</row>
    <row r="409" ht="23.2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</row>
    <row r="410" ht="23.2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</row>
    <row r="411" ht="23.2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</row>
    <row r="412" ht="23.2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</row>
    <row r="413" ht="23.2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</row>
    <row r="414" ht="23.2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</row>
    <row r="415" ht="23.2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</row>
    <row r="416" ht="23.2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</row>
    <row r="417" ht="23.2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</row>
    <row r="418" ht="23.2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</row>
    <row r="419" ht="23.2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</row>
    <row r="420" ht="23.2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</row>
    <row r="421" ht="23.2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</row>
    <row r="422" ht="23.2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</row>
    <row r="423" ht="23.2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</row>
    <row r="424" ht="23.2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</row>
    <row r="425" ht="23.2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</row>
    <row r="426" ht="23.2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</row>
    <row r="427" ht="23.2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</row>
    <row r="428" ht="23.2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</row>
    <row r="429" ht="23.2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</row>
    <row r="430" ht="23.2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</row>
    <row r="431" ht="23.2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</row>
    <row r="432" ht="23.2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</row>
    <row r="433" ht="23.2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</row>
    <row r="434" ht="23.2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</row>
    <row r="435" ht="23.2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</row>
    <row r="436" ht="23.2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</row>
    <row r="437" ht="23.2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</row>
    <row r="438" ht="23.2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</row>
    <row r="439" ht="23.2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</row>
    <row r="440" ht="23.2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</row>
    <row r="441" ht="23.2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</row>
    <row r="442" ht="23.2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</row>
    <row r="443" ht="23.2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</row>
    <row r="444" ht="23.2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</row>
    <row r="445" ht="23.2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</row>
    <row r="446" ht="23.2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</row>
    <row r="447" ht="23.2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</row>
    <row r="448" ht="23.2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</row>
    <row r="449" ht="23.2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</row>
    <row r="450" ht="23.2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</row>
    <row r="451" ht="23.2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</row>
    <row r="452" ht="23.2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</row>
    <row r="453" ht="23.2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</row>
    <row r="454" ht="23.2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</row>
    <row r="455" ht="23.2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</row>
    <row r="456" ht="23.2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</row>
    <row r="457" ht="23.2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</row>
    <row r="458" ht="23.2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</row>
    <row r="459" ht="23.2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</row>
    <row r="460" ht="23.2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</row>
    <row r="461" ht="23.2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</row>
    <row r="462" ht="23.2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</row>
    <row r="463" ht="23.2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</row>
    <row r="464" ht="23.2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</row>
    <row r="465" ht="23.2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</row>
    <row r="466" ht="23.2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</row>
    <row r="467" ht="23.2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</row>
    <row r="468" ht="23.2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</row>
    <row r="469" ht="23.2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</row>
    <row r="470" ht="23.2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</row>
    <row r="471" ht="23.2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</row>
    <row r="472" ht="23.2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</row>
    <row r="473" ht="23.2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</row>
    <row r="474" ht="23.2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</row>
    <row r="475" ht="23.2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</row>
    <row r="476" ht="23.2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</row>
    <row r="477" ht="23.2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</row>
    <row r="478" ht="23.2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</row>
    <row r="479" ht="23.2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</row>
    <row r="480" ht="23.2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</row>
    <row r="481" ht="23.2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</row>
    <row r="482" ht="23.2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</row>
    <row r="483" ht="23.2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</row>
    <row r="484" ht="23.2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</row>
    <row r="485" ht="23.2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</row>
    <row r="486" ht="23.2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</row>
    <row r="487" ht="23.2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</row>
    <row r="488" ht="23.2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</row>
    <row r="489" ht="23.2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</row>
    <row r="490" ht="23.2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</row>
    <row r="491" ht="23.2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</row>
    <row r="492" ht="23.2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</row>
    <row r="493" ht="23.2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</row>
    <row r="494" ht="23.2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</row>
    <row r="495" ht="23.2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</row>
    <row r="496" ht="23.2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</row>
    <row r="497" ht="23.2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</row>
    <row r="498" ht="23.2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</row>
    <row r="499" ht="23.2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</row>
    <row r="500" ht="23.2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</row>
    <row r="501" ht="23.2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</row>
    <row r="502" ht="23.2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</row>
    <row r="503" ht="23.2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</row>
    <row r="504" ht="23.2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</row>
    <row r="505" ht="23.2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</row>
    <row r="506" ht="23.2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</row>
    <row r="507" ht="23.2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</row>
    <row r="508" ht="23.2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</row>
    <row r="509" ht="23.2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</row>
    <row r="510" ht="23.2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</row>
    <row r="511" ht="23.2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</row>
    <row r="512" ht="23.2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</row>
    <row r="513" ht="23.2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</row>
    <row r="514" ht="23.2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</row>
    <row r="515" ht="23.2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</row>
    <row r="516" ht="23.2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</row>
    <row r="517" ht="23.2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</row>
    <row r="518" ht="23.2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</row>
    <row r="519" ht="23.2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</row>
    <row r="520" ht="23.2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</row>
    <row r="521" ht="23.2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</row>
    <row r="522" ht="23.2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</row>
    <row r="523" ht="23.2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</row>
    <row r="524" ht="23.2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</row>
    <row r="525" ht="23.2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</row>
    <row r="526" ht="23.2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</row>
    <row r="527" ht="23.2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</row>
    <row r="528" ht="23.2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</row>
    <row r="529" ht="23.2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</row>
    <row r="530" ht="23.2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</row>
    <row r="531" ht="23.2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</row>
    <row r="532" ht="23.2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</row>
    <row r="533" ht="23.2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</row>
    <row r="534" ht="23.2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</row>
    <row r="535" ht="23.2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</row>
    <row r="536" ht="23.2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</row>
    <row r="537" ht="23.2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</row>
    <row r="538" ht="23.2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</row>
    <row r="539" ht="23.2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</row>
    <row r="540" ht="23.2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</row>
    <row r="541" ht="23.2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</row>
    <row r="542" ht="23.2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</row>
    <row r="543" ht="23.2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</row>
    <row r="544" ht="23.2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</row>
    <row r="545" ht="23.2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</row>
    <row r="546" ht="23.2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</row>
    <row r="547" ht="23.2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</row>
    <row r="548" ht="23.2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</row>
    <row r="549" ht="23.2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</row>
    <row r="550" ht="23.2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</row>
    <row r="551" ht="23.2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</row>
    <row r="552" ht="23.2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</row>
    <row r="553" ht="23.2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</row>
    <row r="554" ht="23.2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</row>
    <row r="555" ht="23.2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</row>
    <row r="556" ht="23.2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</row>
    <row r="557" ht="23.2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</row>
    <row r="558" ht="23.2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</row>
    <row r="559" ht="23.2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</row>
    <row r="560" ht="23.2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</row>
    <row r="561" ht="23.2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</row>
    <row r="562" ht="23.2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</row>
    <row r="563" ht="23.2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</row>
    <row r="564" ht="23.2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</row>
    <row r="565" ht="23.2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</row>
    <row r="566" ht="23.2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</row>
    <row r="567" ht="23.2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</row>
    <row r="568" ht="23.2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</row>
    <row r="569" ht="23.2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</row>
    <row r="570" ht="23.2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</row>
    <row r="571" ht="23.2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</row>
    <row r="572" ht="23.2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</row>
    <row r="573" ht="23.2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</row>
    <row r="574" ht="23.2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</row>
    <row r="575" ht="23.2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</row>
    <row r="576" ht="23.2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</row>
    <row r="577" ht="23.2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</row>
    <row r="578" ht="23.2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</row>
    <row r="579" ht="23.2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</row>
    <row r="580" ht="23.2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</row>
    <row r="581" ht="23.2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</row>
    <row r="582" ht="23.2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</row>
    <row r="583" ht="23.2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</row>
    <row r="584" ht="23.2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</row>
    <row r="585" ht="23.2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</row>
    <row r="586" ht="23.2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</row>
    <row r="587" ht="23.2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</row>
    <row r="588" ht="23.2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</row>
    <row r="589" ht="23.2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</row>
    <row r="590" ht="23.2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</row>
    <row r="591" ht="23.2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</row>
    <row r="592" ht="23.2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</row>
    <row r="593" ht="23.2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</row>
    <row r="594" ht="23.2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</row>
    <row r="595" ht="23.2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</row>
    <row r="596" ht="23.2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</row>
    <row r="597" ht="23.2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</row>
    <row r="598" ht="23.2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</row>
    <row r="599" ht="23.2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</row>
    <row r="600" ht="23.2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</row>
    <row r="601" ht="23.2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</row>
    <row r="602" ht="23.2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</row>
    <row r="603" ht="23.2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</row>
    <row r="604" ht="23.2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</row>
    <row r="605" ht="23.2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</row>
    <row r="606" ht="23.2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</row>
    <row r="607" ht="23.2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</row>
    <row r="608" ht="23.2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</row>
    <row r="609" ht="23.2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</row>
    <row r="610" ht="23.2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</row>
    <row r="611" ht="23.2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</row>
    <row r="612" ht="23.2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</row>
    <row r="613" ht="23.2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</row>
    <row r="614" ht="23.2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</row>
    <row r="615" ht="23.2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</row>
    <row r="616" ht="23.2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</row>
    <row r="617" ht="23.2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</row>
    <row r="618" ht="23.2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</row>
    <row r="619" ht="23.2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</row>
    <row r="620" ht="23.2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</row>
    <row r="621" ht="23.2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</row>
    <row r="622" ht="23.2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</row>
    <row r="623" ht="23.2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</row>
    <row r="624" ht="23.2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</row>
    <row r="625" ht="23.2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</row>
    <row r="626" ht="23.2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</row>
    <row r="627" ht="23.2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</row>
    <row r="628" ht="23.2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</row>
    <row r="629" ht="23.2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</row>
    <row r="630" ht="23.2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</row>
    <row r="631" ht="23.2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</row>
    <row r="632" ht="23.2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</row>
    <row r="633" ht="23.2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</row>
    <row r="634" ht="23.2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</row>
    <row r="635" ht="23.2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</row>
    <row r="636" ht="23.2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</row>
    <row r="637" ht="23.2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</row>
    <row r="638" ht="23.2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</row>
    <row r="639" ht="23.2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</row>
    <row r="640" ht="23.2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</row>
    <row r="641" ht="23.2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</row>
    <row r="642" ht="23.2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</row>
    <row r="643" ht="23.2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</row>
    <row r="644" ht="23.2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</row>
    <row r="645" ht="23.2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</row>
    <row r="646" ht="23.2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</row>
    <row r="647" ht="23.2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</row>
    <row r="648" ht="23.2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</row>
    <row r="649" ht="23.2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</row>
    <row r="650" ht="23.2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</row>
    <row r="651" ht="23.2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</row>
    <row r="652" ht="23.2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</row>
    <row r="653" ht="23.2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</row>
    <row r="654" ht="23.2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</row>
    <row r="655" ht="23.2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</row>
    <row r="656" ht="23.2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</row>
    <row r="657" ht="23.2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</row>
    <row r="658" ht="23.2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</row>
    <row r="659" ht="23.2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</row>
    <row r="660" ht="23.2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</row>
    <row r="661" ht="23.2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</row>
    <row r="662" ht="23.2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</row>
    <row r="663" ht="23.2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</row>
    <row r="664" ht="23.2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</row>
    <row r="665" ht="23.2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</row>
    <row r="666" ht="23.2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</row>
    <row r="667" ht="23.2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</row>
    <row r="668" ht="23.2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</row>
    <row r="669" ht="23.2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</row>
    <row r="670" ht="23.2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</row>
    <row r="671" ht="23.2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</row>
    <row r="672" ht="23.2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</row>
    <row r="673" ht="23.2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</row>
    <row r="674" ht="23.2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</row>
    <row r="675" ht="23.2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</row>
    <row r="676" ht="23.2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</row>
    <row r="677" ht="23.2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</row>
    <row r="678" ht="23.2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</row>
    <row r="679" ht="23.2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</row>
    <row r="680" ht="23.2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</row>
    <row r="681" ht="23.2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</row>
    <row r="682" ht="23.2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</row>
    <row r="683" ht="23.2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</row>
    <row r="684" ht="23.2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</row>
    <row r="685" ht="23.2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</row>
    <row r="686" ht="23.2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</row>
    <row r="687" ht="23.2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</row>
    <row r="688" ht="23.2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</row>
    <row r="689" ht="23.2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</row>
    <row r="690" ht="23.2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</row>
    <row r="691" ht="23.2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</row>
    <row r="692" ht="23.2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</row>
    <row r="693" ht="23.2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</row>
    <row r="694" ht="23.2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</row>
    <row r="695" ht="23.2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</row>
    <row r="696" ht="23.2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</row>
    <row r="697" ht="23.2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</row>
    <row r="698" ht="23.2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</row>
    <row r="699" ht="23.2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</row>
    <row r="700" ht="23.2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</row>
    <row r="701" ht="23.2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</row>
    <row r="702" ht="23.2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</row>
    <row r="703" ht="23.2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</row>
    <row r="704" ht="23.2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</row>
    <row r="705" ht="23.2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</row>
    <row r="706" ht="23.2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</row>
    <row r="707" ht="23.2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</row>
    <row r="708" ht="23.2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</row>
    <row r="709" ht="23.2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</row>
    <row r="710" ht="23.2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</row>
    <row r="711" ht="23.2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</row>
    <row r="712" ht="23.2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</row>
    <row r="713" ht="23.2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</row>
    <row r="714" ht="23.2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</row>
    <row r="715" ht="23.2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</row>
    <row r="716" ht="23.2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</row>
    <row r="717" ht="23.2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</row>
    <row r="718" ht="23.2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</row>
    <row r="719" ht="23.2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</row>
    <row r="720" ht="23.2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</row>
    <row r="721" ht="23.2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</row>
    <row r="722" ht="23.2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</row>
    <row r="723" ht="23.2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</row>
    <row r="724" ht="23.2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</row>
    <row r="725" ht="23.2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</row>
    <row r="726" ht="23.2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</row>
    <row r="727" ht="23.2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</row>
    <row r="728" ht="23.2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</row>
    <row r="729" ht="23.2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</row>
    <row r="730" ht="23.2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</row>
    <row r="731" ht="23.2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</row>
    <row r="732" ht="23.2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</row>
    <row r="733" ht="23.2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</row>
    <row r="734" ht="23.2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</row>
    <row r="735" ht="23.2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</row>
    <row r="736" ht="23.2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</row>
    <row r="737" ht="23.2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</row>
    <row r="738" ht="23.2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</row>
    <row r="739" ht="23.2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</row>
    <row r="740" ht="23.2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</row>
    <row r="741" ht="23.2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</row>
    <row r="742" ht="23.2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</row>
    <row r="743" ht="23.2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</row>
    <row r="744" ht="23.2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</row>
    <row r="745" ht="23.2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</row>
    <row r="746" ht="23.2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</row>
    <row r="747" ht="23.2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</row>
    <row r="748" ht="23.2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</row>
    <row r="749" ht="23.2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</row>
    <row r="750" ht="23.2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</row>
    <row r="751" ht="23.2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</row>
    <row r="752" ht="23.2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</row>
    <row r="753" ht="23.2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</row>
    <row r="754" ht="23.2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</row>
    <row r="755" ht="23.2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</row>
    <row r="756" ht="23.2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</row>
    <row r="757" ht="23.2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</row>
    <row r="758" ht="23.2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</row>
    <row r="759" ht="23.2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</row>
    <row r="760" ht="23.2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</row>
    <row r="761" ht="23.2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</row>
    <row r="762" ht="23.2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</row>
    <row r="763" ht="23.2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</row>
    <row r="764" ht="23.2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</row>
    <row r="765" ht="23.2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</row>
    <row r="766" ht="23.2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</row>
    <row r="767" ht="23.2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</row>
    <row r="768" ht="23.2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</row>
    <row r="769" ht="23.2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</row>
    <row r="770" ht="23.2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</row>
    <row r="771" ht="23.2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</row>
    <row r="772" ht="23.2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</row>
    <row r="773" ht="23.2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</row>
    <row r="774" ht="23.2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</row>
    <row r="775" ht="23.2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</row>
    <row r="776" ht="23.2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</row>
    <row r="777" ht="23.2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</row>
    <row r="778" ht="23.2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</row>
    <row r="779" ht="23.2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</row>
    <row r="780" ht="23.2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</row>
    <row r="781" ht="23.2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</row>
    <row r="782" ht="23.2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</row>
    <row r="783" ht="23.2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</row>
    <row r="784" ht="23.2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</row>
    <row r="785" ht="23.2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</row>
    <row r="786" ht="23.2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</row>
    <row r="787" ht="23.2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</row>
    <row r="788" ht="23.2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</row>
    <row r="789" ht="23.2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</row>
    <row r="790" ht="23.2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</row>
    <row r="791" ht="23.2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</row>
    <row r="792" ht="23.2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</row>
    <row r="793" ht="23.2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</row>
    <row r="794" ht="23.2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</row>
    <row r="795" ht="23.2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</row>
    <row r="796" ht="23.2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</row>
    <row r="797" ht="23.2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</row>
    <row r="798" ht="23.2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</row>
    <row r="799" ht="23.2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</row>
    <row r="800" ht="23.2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</row>
    <row r="801" ht="23.2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</row>
    <row r="802" ht="23.2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</row>
    <row r="803" ht="23.2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</row>
    <row r="804" ht="23.2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</row>
    <row r="805" ht="23.2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</row>
    <row r="806" ht="23.2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</row>
    <row r="807" ht="23.2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</row>
    <row r="808" ht="23.2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</row>
    <row r="809" ht="23.2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</row>
    <row r="810" ht="23.2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</row>
    <row r="811" ht="23.2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</row>
    <row r="812" ht="23.2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</row>
    <row r="813" ht="23.2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</row>
    <row r="814" ht="23.2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</row>
    <row r="815" ht="23.2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</row>
    <row r="816" ht="23.2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</row>
    <row r="817" ht="23.2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</row>
    <row r="818" ht="23.2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</row>
    <row r="819" ht="23.2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</row>
    <row r="820" ht="23.2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</row>
    <row r="821" ht="23.2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</row>
    <row r="822" ht="23.2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</row>
    <row r="823" ht="23.2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</row>
    <row r="824" ht="23.2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</row>
    <row r="825" ht="23.2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</row>
    <row r="826" ht="23.2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</row>
    <row r="827" ht="23.2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</row>
    <row r="828" ht="23.2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</row>
    <row r="829" ht="23.2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</row>
    <row r="830" ht="23.2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</row>
    <row r="831" ht="23.2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</row>
    <row r="832" ht="23.2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</row>
    <row r="833" ht="23.2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</row>
    <row r="834" ht="23.2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</row>
    <row r="835" ht="23.2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</row>
    <row r="836" ht="23.2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</row>
    <row r="837" ht="23.2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</row>
    <row r="838" ht="23.2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</row>
    <row r="839" ht="23.2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</row>
    <row r="840" ht="23.2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</row>
    <row r="841" ht="23.2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</row>
    <row r="842" ht="23.2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</row>
    <row r="843" ht="23.2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</row>
    <row r="844" ht="23.2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</row>
    <row r="845" ht="23.2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</row>
    <row r="846" ht="23.2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</row>
    <row r="847" ht="23.2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</row>
    <row r="848" ht="23.2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</row>
    <row r="849" ht="23.2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</row>
    <row r="850" ht="23.2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</row>
    <row r="851" ht="23.2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</row>
    <row r="852" ht="23.2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</row>
    <row r="853" ht="23.2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</row>
    <row r="854" ht="23.2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</row>
    <row r="855" ht="23.2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</row>
    <row r="856" ht="23.2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</row>
    <row r="857" ht="23.2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</row>
    <row r="858" ht="23.2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</row>
    <row r="859" ht="23.2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</row>
    <row r="860" ht="23.2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</row>
    <row r="861" ht="23.2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</row>
    <row r="862" ht="23.2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</row>
    <row r="863" ht="23.2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</row>
    <row r="864" ht="23.2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</row>
    <row r="865" ht="23.2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</row>
    <row r="866" ht="23.2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</row>
    <row r="867" ht="23.2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</row>
    <row r="868" ht="23.2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</row>
    <row r="869" ht="23.2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</row>
    <row r="870" ht="23.2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</row>
    <row r="871" ht="23.2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</row>
    <row r="872" ht="23.2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</row>
    <row r="873" ht="23.2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</row>
    <row r="874" ht="23.2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</row>
    <row r="875" ht="23.2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</row>
  </sheetData>
  <mergeCells count="15">
    <mergeCell ref="G14:K18"/>
    <mergeCell ref="I20:J20"/>
    <mergeCell ref="K21:K27"/>
    <mergeCell ref="B24:D24"/>
    <mergeCell ref="B26:E26"/>
    <mergeCell ref="F26:F28"/>
    <mergeCell ref="B27:D27"/>
    <mergeCell ref="B28:D28"/>
    <mergeCell ref="B1:F1"/>
    <mergeCell ref="B3:F3"/>
    <mergeCell ref="B6:D6"/>
    <mergeCell ref="B7:D7"/>
    <mergeCell ref="B9:F9"/>
    <mergeCell ref="B17:D17"/>
    <mergeCell ref="B19:F19"/>
  </mergeCells>
  <hyperlinks>
    <hyperlink r:id="rId2" ref="F11"/>
    <hyperlink r:id="rId3" ref="F13"/>
    <hyperlink r:id="rId4" ref="F14"/>
    <hyperlink r:id="rId5" location="resultado /  https://portalsocietario.com.ar/constitucionsas-caba.shtml" ref="F15"/>
    <hyperlink r:id="rId6" ref="F21"/>
  </hyperlinks>
  <printOptions/>
  <pageMargins bottom="0.75" footer="0.0" header="0.0" left="0.7" right="0.7" top="0.75"/>
  <pageSetup orientation="landscape"/>
  <drawing r:id="rId7"/>
  <legacy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4.25"/>
    <col customWidth="1" min="2" max="2" width="21.38"/>
    <col customWidth="1" min="3" max="3" width="12.75"/>
    <col customWidth="1" min="4" max="4" width="16.88"/>
    <col customWidth="1" min="5" max="5" width="32.0"/>
    <col customWidth="1" min="6" max="6" width="12.75"/>
    <col customWidth="1" min="7" max="7" width="30.13"/>
    <col customWidth="1" min="8" max="8" width="51.38"/>
    <col customWidth="1" min="9" max="9" width="12.75"/>
    <col customWidth="1" min="10" max="10" width="18.75"/>
    <col customWidth="1" min="11" max="11" width="32.0"/>
    <col customWidth="1" min="12" max="12" width="7.88"/>
    <col customWidth="1" min="13" max="13" width="23.63"/>
    <col customWidth="1" min="14" max="14" width="34.13"/>
    <col customWidth="1" min="15" max="15" width="17.13"/>
    <col customWidth="1" min="16" max="16" width="27.75"/>
    <col customWidth="1" min="17" max="17" width="24.38"/>
    <col customWidth="1" min="18" max="26" width="12.75"/>
  </cols>
  <sheetData>
    <row r="1" ht="15.75" customHeight="1">
      <c r="A1" s="232" t="s">
        <v>211</v>
      </c>
      <c r="B1" s="81"/>
      <c r="C1" s="81"/>
      <c r="D1" s="81"/>
      <c r="E1" s="82"/>
      <c r="G1" s="232" t="s">
        <v>212</v>
      </c>
      <c r="H1" s="81"/>
      <c r="I1" s="81"/>
      <c r="J1" s="81"/>
      <c r="K1" s="82"/>
      <c r="L1" s="67"/>
      <c r="M1" s="232" t="s">
        <v>213</v>
      </c>
      <c r="N1" s="81"/>
      <c r="O1" s="81"/>
      <c r="P1" s="81"/>
      <c r="Q1" s="82"/>
    </row>
    <row r="2" ht="15.75" customHeight="1">
      <c r="A2" s="233" t="s">
        <v>214</v>
      </c>
      <c r="B2" s="234" t="s">
        <v>3</v>
      </c>
      <c r="C2" s="234" t="s">
        <v>4</v>
      </c>
      <c r="D2" s="235" t="s">
        <v>5</v>
      </c>
      <c r="E2" s="236" t="s">
        <v>215</v>
      </c>
      <c r="G2" s="233" t="s">
        <v>214</v>
      </c>
      <c r="H2" s="234" t="s">
        <v>3</v>
      </c>
      <c r="I2" s="234" t="s">
        <v>4</v>
      </c>
      <c r="J2" s="235" t="s">
        <v>5</v>
      </c>
      <c r="K2" s="236" t="s">
        <v>215</v>
      </c>
      <c r="L2" s="67"/>
      <c r="M2" s="233" t="s">
        <v>214</v>
      </c>
      <c r="N2" s="234" t="s">
        <v>3</v>
      </c>
      <c r="O2" s="234" t="s">
        <v>4</v>
      </c>
      <c r="P2" s="235" t="s">
        <v>5</v>
      </c>
      <c r="Q2" s="236" t="s">
        <v>215</v>
      </c>
    </row>
    <row r="3" ht="15.0" customHeight="1">
      <c r="A3" s="237" t="s">
        <v>216</v>
      </c>
      <c r="B3" s="237">
        <v>370000.0</v>
      </c>
      <c r="C3" s="238">
        <v>15.0</v>
      </c>
      <c r="D3" s="237">
        <f t="shared" ref="D3:D10" si="1">B3*C3</f>
        <v>5550000</v>
      </c>
      <c r="E3" s="239"/>
      <c r="G3" s="237" t="s">
        <v>216</v>
      </c>
      <c r="H3" s="237">
        <f t="shared" ref="H3:H10" si="2">B3*1.2</f>
        <v>444000</v>
      </c>
      <c r="I3" s="238">
        <v>15.0</v>
      </c>
      <c r="J3" s="237">
        <f t="shared" ref="J3:J10" si="3">H3*I3</f>
        <v>6660000</v>
      </c>
      <c r="K3" s="239"/>
      <c r="M3" s="237" t="s">
        <v>216</v>
      </c>
      <c r="N3" s="237">
        <f t="shared" ref="N3:N10" si="4">H3*1.24</f>
        <v>550560</v>
      </c>
      <c r="O3" s="238">
        <v>15.0</v>
      </c>
      <c r="P3" s="237">
        <f t="shared" ref="P3:P10" si="5">N3*O3</f>
        <v>8258400</v>
      </c>
      <c r="Q3" s="239"/>
    </row>
    <row r="4" ht="15.75" customHeight="1">
      <c r="A4" s="237" t="s">
        <v>217</v>
      </c>
      <c r="B4" s="237">
        <v>28000.0</v>
      </c>
      <c r="C4" s="238">
        <v>15.0</v>
      </c>
      <c r="D4" s="237">
        <f t="shared" si="1"/>
        <v>420000</v>
      </c>
      <c r="E4" s="239"/>
      <c r="G4" s="237" t="s">
        <v>217</v>
      </c>
      <c r="H4" s="237">
        <f t="shared" si="2"/>
        <v>33600</v>
      </c>
      <c r="I4" s="238">
        <v>15.0</v>
      </c>
      <c r="J4" s="237">
        <f t="shared" si="3"/>
        <v>504000</v>
      </c>
      <c r="K4" s="239"/>
      <c r="M4" s="237" t="s">
        <v>217</v>
      </c>
      <c r="N4" s="237">
        <f t="shared" si="4"/>
        <v>41664</v>
      </c>
      <c r="O4" s="238">
        <v>15.0</v>
      </c>
      <c r="P4" s="237">
        <f t="shared" si="5"/>
        <v>624960</v>
      </c>
      <c r="Q4" s="239"/>
    </row>
    <row r="5" ht="15.75" customHeight="1">
      <c r="A5" s="237" t="s">
        <v>218</v>
      </c>
      <c r="B5" s="237">
        <v>211000.0</v>
      </c>
      <c r="C5" s="238">
        <v>15.0</v>
      </c>
      <c r="D5" s="237">
        <f t="shared" si="1"/>
        <v>3165000</v>
      </c>
      <c r="E5" s="239"/>
      <c r="G5" s="237" t="s">
        <v>218</v>
      </c>
      <c r="H5" s="237">
        <f t="shared" si="2"/>
        <v>253200</v>
      </c>
      <c r="I5" s="238">
        <v>15.0</v>
      </c>
      <c r="J5" s="237">
        <f t="shared" si="3"/>
        <v>3798000</v>
      </c>
      <c r="K5" s="239"/>
      <c r="M5" s="237" t="s">
        <v>218</v>
      </c>
      <c r="N5" s="237">
        <f t="shared" si="4"/>
        <v>313968</v>
      </c>
      <c r="O5" s="238">
        <v>15.0</v>
      </c>
      <c r="P5" s="237">
        <f t="shared" si="5"/>
        <v>4709520</v>
      </c>
      <c r="Q5" s="239"/>
    </row>
    <row r="6" ht="15.75" customHeight="1">
      <c r="A6" s="237" t="s">
        <v>219</v>
      </c>
      <c r="B6" s="237">
        <v>10000.0</v>
      </c>
      <c r="C6" s="238">
        <v>15.0</v>
      </c>
      <c r="D6" s="240">
        <f t="shared" si="1"/>
        <v>150000</v>
      </c>
      <c r="E6" s="239"/>
      <c r="G6" s="237" t="s">
        <v>219</v>
      </c>
      <c r="H6" s="237">
        <f t="shared" si="2"/>
        <v>12000</v>
      </c>
      <c r="I6" s="238">
        <v>15.0</v>
      </c>
      <c r="J6" s="240">
        <f t="shared" si="3"/>
        <v>180000</v>
      </c>
      <c r="K6" s="239"/>
      <c r="M6" s="237" t="s">
        <v>219</v>
      </c>
      <c r="N6" s="237">
        <f t="shared" si="4"/>
        <v>14880</v>
      </c>
      <c r="O6" s="238">
        <v>15.0</v>
      </c>
      <c r="P6" s="240">
        <f t="shared" si="5"/>
        <v>223200</v>
      </c>
      <c r="Q6" s="239"/>
    </row>
    <row r="7" ht="15.75" customHeight="1">
      <c r="A7" s="240" t="s">
        <v>220</v>
      </c>
      <c r="B7" s="240">
        <v>16600.0</v>
      </c>
      <c r="C7" s="241">
        <v>15.0</v>
      </c>
      <c r="D7" s="242">
        <f t="shared" si="1"/>
        <v>249000</v>
      </c>
      <c r="E7" s="243"/>
      <c r="G7" s="240" t="s">
        <v>220</v>
      </c>
      <c r="H7" s="237">
        <f t="shared" si="2"/>
        <v>19920</v>
      </c>
      <c r="I7" s="241">
        <v>15.0</v>
      </c>
      <c r="J7" s="242">
        <f t="shared" si="3"/>
        <v>298800</v>
      </c>
      <c r="K7" s="243"/>
      <c r="M7" s="240" t="s">
        <v>220</v>
      </c>
      <c r="N7" s="237">
        <f t="shared" si="4"/>
        <v>24700.8</v>
      </c>
      <c r="O7" s="241">
        <v>15.0</v>
      </c>
      <c r="P7" s="242">
        <f t="shared" si="5"/>
        <v>370512</v>
      </c>
      <c r="Q7" s="243"/>
    </row>
    <row r="8" ht="15.75" customHeight="1">
      <c r="A8" s="242" t="s">
        <v>221</v>
      </c>
      <c r="B8" s="244">
        <v>110000.0</v>
      </c>
      <c r="C8" s="245">
        <v>15.0</v>
      </c>
      <c r="D8" s="242">
        <f t="shared" si="1"/>
        <v>1650000</v>
      </c>
      <c r="E8" s="246"/>
      <c r="G8" s="242" t="s">
        <v>221</v>
      </c>
      <c r="H8" s="237">
        <f t="shared" si="2"/>
        <v>132000</v>
      </c>
      <c r="I8" s="245">
        <v>15.0</v>
      </c>
      <c r="J8" s="242">
        <f t="shared" si="3"/>
        <v>1980000</v>
      </c>
      <c r="K8" s="246"/>
      <c r="M8" s="242" t="s">
        <v>221</v>
      </c>
      <c r="N8" s="237">
        <f t="shared" si="4"/>
        <v>163680</v>
      </c>
      <c r="O8" s="245">
        <v>15.0</v>
      </c>
      <c r="P8" s="242">
        <f t="shared" si="5"/>
        <v>2455200</v>
      </c>
      <c r="Q8" s="246"/>
    </row>
    <row r="9" ht="15.75" customHeight="1">
      <c r="A9" s="247" t="s">
        <v>222</v>
      </c>
      <c r="B9" s="244">
        <v>80000.0</v>
      </c>
      <c r="C9" s="248">
        <v>15.0</v>
      </c>
      <c r="D9" s="244">
        <f t="shared" si="1"/>
        <v>1200000</v>
      </c>
      <c r="E9" s="243"/>
      <c r="G9" s="247" t="s">
        <v>222</v>
      </c>
      <c r="H9" s="237">
        <f t="shared" si="2"/>
        <v>96000</v>
      </c>
      <c r="I9" s="248">
        <v>15.0</v>
      </c>
      <c r="J9" s="244">
        <f t="shared" si="3"/>
        <v>1440000</v>
      </c>
      <c r="K9" s="243"/>
      <c r="M9" s="247" t="s">
        <v>222</v>
      </c>
      <c r="N9" s="237">
        <f t="shared" si="4"/>
        <v>119040</v>
      </c>
      <c r="O9" s="248">
        <v>15.0</v>
      </c>
      <c r="P9" s="244">
        <f t="shared" si="5"/>
        <v>1785600</v>
      </c>
      <c r="Q9" s="243"/>
    </row>
    <row r="10" ht="15.75" customHeight="1">
      <c r="A10" s="244" t="s">
        <v>223</v>
      </c>
      <c r="B10" s="244">
        <v>21000.0</v>
      </c>
      <c r="C10" s="248">
        <v>15.0</v>
      </c>
      <c r="D10" s="244">
        <f t="shared" si="1"/>
        <v>315000</v>
      </c>
      <c r="E10" s="249"/>
      <c r="G10" s="244" t="s">
        <v>223</v>
      </c>
      <c r="H10" s="237">
        <f t="shared" si="2"/>
        <v>25200</v>
      </c>
      <c r="I10" s="248">
        <v>15.0</v>
      </c>
      <c r="J10" s="244">
        <f t="shared" si="3"/>
        <v>378000</v>
      </c>
      <c r="K10" s="249"/>
      <c r="M10" s="244" t="s">
        <v>223</v>
      </c>
      <c r="N10" s="237">
        <f t="shared" si="4"/>
        <v>31248</v>
      </c>
      <c r="O10" s="248">
        <v>15.0</v>
      </c>
      <c r="P10" s="244">
        <f t="shared" si="5"/>
        <v>468720</v>
      </c>
      <c r="Q10" s="249"/>
    </row>
    <row r="11" ht="15.75" customHeight="1">
      <c r="A11" s="250" t="s">
        <v>224</v>
      </c>
      <c r="B11" s="251">
        <f>B3+B4+B5+B6+B7+B8+B9+B10</f>
        <v>846600</v>
      </c>
      <c r="C11" s="252"/>
      <c r="D11" s="253"/>
      <c r="E11" s="239"/>
      <c r="G11" s="250" t="s">
        <v>224</v>
      </c>
      <c r="H11" s="251">
        <f>H3+H4+H5+H6+H7+H8+H9+H10</f>
        <v>1015920</v>
      </c>
      <c r="I11" s="252"/>
      <c r="J11" s="253"/>
      <c r="K11" s="239"/>
      <c r="M11" s="250" t="s">
        <v>224</v>
      </c>
      <c r="N11" s="251">
        <f>N3+N4+N5+N6+N7+N8+N9+N10</f>
        <v>1259740.8</v>
      </c>
      <c r="O11" s="252"/>
      <c r="P11" s="253"/>
      <c r="Q11" s="239"/>
    </row>
    <row r="12" ht="15.75" customHeight="1">
      <c r="A12" s="254" t="s">
        <v>225</v>
      </c>
      <c r="B12" s="3"/>
      <c r="C12" s="4"/>
      <c r="D12" s="255">
        <f>SUM(D3:D10)</f>
        <v>12699000</v>
      </c>
      <c r="E12" s="256" t="s">
        <v>25</v>
      </c>
      <c r="G12" s="254" t="s">
        <v>225</v>
      </c>
      <c r="H12" s="3"/>
      <c r="I12" s="4"/>
      <c r="J12" s="255">
        <f>SUM(J3:J10)</f>
        <v>15238800</v>
      </c>
      <c r="K12" s="256" t="s">
        <v>25</v>
      </c>
      <c r="M12" s="254" t="s">
        <v>225</v>
      </c>
      <c r="N12" s="3"/>
      <c r="O12" s="4"/>
      <c r="P12" s="255">
        <f>SUM(P3:P10)</f>
        <v>18896112</v>
      </c>
      <c r="Q12" s="256" t="s">
        <v>25</v>
      </c>
    </row>
    <row r="13" ht="15.75" customHeight="1">
      <c r="A13" s="67"/>
      <c r="B13" s="67"/>
      <c r="C13" s="67"/>
      <c r="D13" s="67"/>
      <c r="E13" s="67"/>
      <c r="G13" s="257">
        <v>2.0</v>
      </c>
      <c r="H13" s="258" t="s">
        <v>226</v>
      </c>
      <c r="I13" s="257"/>
      <c r="J13" s="257"/>
      <c r="K13" s="257"/>
      <c r="M13" s="257">
        <v>2.0</v>
      </c>
      <c r="N13" s="258" t="s">
        <v>227</v>
      </c>
      <c r="O13" s="257"/>
      <c r="P13" s="257"/>
      <c r="Q13" s="257"/>
    </row>
    <row r="14" ht="15.75" customHeight="1">
      <c r="A14" s="67"/>
      <c r="B14" s="67"/>
      <c r="C14" s="67"/>
      <c r="D14" s="67"/>
      <c r="E14" s="67"/>
      <c r="G14" s="67"/>
      <c r="H14" s="67"/>
      <c r="I14" s="67"/>
      <c r="J14" s="67"/>
      <c r="K14" s="67"/>
      <c r="M14" s="67"/>
      <c r="N14" s="67"/>
      <c r="O14" s="67"/>
      <c r="P14" s="67"/>
      <c r="Q14" s="67"/>
    </row>
    <row r="15" ht="15.75" customHeight="1">
      <c r="A15" s="259" t="s">
        <v>228</v>
      </c>
      <c r="B15" s="3"/>
      <c r="C15" s="3"/>
      <c r="D15" s="3"/>
      <c r="E15" s="4"/>
      <c r="G15" s="259" t="s">
        <v>228</v>
      </c>
      <c r="H15" s="3"/>
      <c r="I15" s="3"/>
      <c r="J15" s="3"/>
      <c r="K15" s="4"/>
      <c r="M15" s="259" t="s">
        <v>228</v>
      </c>
      <c r="N15" s="3"/>
      <c r="O15" s="3"/>
      <c r="P15" s="3"/>
      <c r="Q15" s="4"/>
    </row>
    <row r="16" ht="15.75" customHeight="1">
      <c r="A16" s="233" t="s">
        <v>214</v>
      </c>
      <c r="B16" s="234" t="s">
        <v>3</v>
      </c>
      <c r="C16" s="234" t="s">
        <v>4</v>
      </c>
      <c r="D16" s="234" t="s">
        <v>5</v>
      </c>
      <c r="E16" s="234" t="s">
        <v>215</v>
      </c>
      <c r="G16" s="233" t="s">
        <v>214</v>
      </c>
      <c r="H16" s="234" t="s">
        <v>3</v>
      </c>
      <c r="I16" s="234" t="s">
        <v>4</v>
      </c>
      <c r="J16" s="234" t="s">
        <v>5</v>
      </c>
      <c r="K16" s="234" t="s">
        <v>215</v>
      </c>
      <c r="M16" s="233" t="s">
        <v>214</v>
      </c>
      <c r="N16" s="234" t="s">
        <v>3</v>
      </c>
      <c r="O16" s="234" t="s">
        <v>4</v>
      </c>
      <c r="P16" s="234" t="s">
        <v>5</v>
      </c>
      <c r="Q16" s="234" t="s">
        <v>215</v>
      </c>
    </row>
    <row r="17" ht="15.75" customHeight="1">
      <c r="A17" s="260" t="s">
        <v>216</v>
      </c>
      <c r="B17" s="261">
        <v>185000.0</v>
      </c>
      <c r="C17" s="262">
        <v>15.0</v>
      </c>
      <c r="D17" s="261">
        <f t="shared" ref="D17:D24" si="6">B17*C17</f>
        <v>2775000</v>
      </c>
      <c r="E17" s="263"/>
      <c r="G17" s="260" t="s">
        <v>216</v>
      </c>
      <c r="H17" s="261">
        <f t="shared" ref="H17:H24" si="7">B17*1.2</f>
        <v>222000</v>
      </c>
      <c r="I17" s="262">
        <v>15.0</v>
      </c>
      <c r="J17" s="261">
        <f t="shared" ref="J17:J24" si="8">H17*I17</f>
        <v>3330000</v>
      </c>
      <c r="K17" s="263"/>
      <c r="M17" s="260" t="s">
        <v>216</v>
      </c>
      <c r="N17" s="261">
        <f t="shared" ref="N17:N24" si="9">H17*1.24</f>
        <v>275280</v>
      </c>
      <c r="O17" s="262">
        <v>15.0</v>
      </c>
      <c r="P17" s="261">
        <f t="shared" ref="P17:P24" si="10">N17*O17</f>
        <v>4129200</v>
      </c>
      <c r="Q17" s="263"/>
    </row>
    <row r="18" ht="15.75" customHeight="1">
      <c r="A18" s="260" t="s">
        <v>217</v>
      </c>
      <c r="B18" s="261">
        <v>22000.0</v>
      </c>
      <c r="C18" s="262">
        <v>15.0</v>
      </c>
      <c r="D18" s="261">
        <f t="shared" si="6"/>
        <v>330000</v>
      </c>
      <c r="E18" s="264"/>
      <c r="G18" s="260" t="s">
        <v>217</v>
      </c>
      <c r="H18" s="261">
        <f t="shared" si="7"/>
        <v>26400</v>
      </c>
      <c r="I18" s="262">
        <v>15.0</v>
      </c>
      <c r="J18" s="261">
        <f t="shared" si="8"/>
        <v>396000</v>
      </c>
      <c r="K18" s="264"/>
      <c r="M18" s="260" t="s">
        <v>217</v>
      </c>
      <c r="N18" s="261">
        <f t="shared" si="9"/>
        <v>32736</v>
      </c>
      <c r="O18" s="262">
        <v>15.0</v>
      </c>
      <c r="P18" s="261">
        <f t="shared" si="10"/>
        <v>491040</v>
      </c>
      <c r="Q18" s="264"/>
    </row>
    <row r="19" ht="15.75" customHeight="1">
      <c r="A19" s="260" t="s">
        <v>229</v>
      </c>
      <c r="B19" s="261">
        <v>145200.0</v>
      </c>
      <c r="C19" s="262">
        <v>15.0</v>
      </c>
      <c r="D19" s="261">
        <f t="shared" si="6"/>
        <v>2178000</v>
      </c>
      <c r="E19" s="264"/>
      <c r="G19" s="260" t="s">
        <v>229</v>
      </c>
      <c r="H19" s="261">
        <f t="shared" si="7"/>
        <v>174240</v>
      </c>
      <c r="I19" s="262">
        <v>15.0</v>
      </c>
      <c r="J19" s="261">
        <f t="shared" si="8"/>
        <v>2613600</v>
      </c>
      <c r="K19" s="264"/>
      <c r="M19" s="260" t="s">
        <v>229</v>
      </c>
      <c r="N19" s="261">
        <f t="shared" si="9"/>
        <v>216057.6</v>
      </c>
      <c r="O19" s="262">
        <v>15.0</v>
      </c>
      <c r="P19" s="261">
        <f t="shared" si="10"/>
        <v>3240864</v>
      </c>
      <c r="Q19" s="264"/>
    </row>
    <row r="20" ht="15.75" customHeight="1">
      <c r="A20" s="260" t="s">
        <v>219</v>
      </c>
      <c r="B20" s="261">
        <v>0.0</v>
      </c>
      <c r="C20" s="262">
        <v>15.0</v>
      </c>
      <c r="D20" s="261">
        <f t="shared" si="6"/>
        <v>0</v>
      </c>
      <c r="E20" s="265" t="s">
        <v>230</v>
      </c>
      <c r="G20" s="260" t="s">
        <v>219</v>
      </c>
      <c r="H20" s="261">
        <f t="shared" si="7"/>
        <v>0</v>
      </c>
      <c r="I20" s="262">
        <v>15.0</v>
      </c>
      <c r="J20" s="261">
        <f t="shared" si="8"/>
        <v>0</v>
      </c>
      <c r="K20" s="265" t="s">
        <v>230</v>
      </c>
      <c r="M20" s="260" t="s">
        <v>219</v>
      </c>
      <c r="N20" s="261">
        <f t="shared" si="9"/>
        <v>0</v>
      </c>
      <c r="O20" s="262">
        <v>15.0</v>
      </c>
      <c r="P20" s="261">
        <f t="shared" si="10"/>
        <v>0</v>
      </c>
      <c r="Q20" s="265" t="s">
        <v>230</v>
      </c>
    </row>
    <row r="21" ht="15.75" customHeight="1">
      <c r="A21" s="260" t="s">
        <v>220</v>
      </c>
      <c r="B21" s="261">
        <v>47500.0</v>
      </c>
      <c r="C21" s="262">
        <v>15.0</v>
      </c>
      <c r="D21" s="261">
        <f t="shared" si="6"/>
        <v>712500</v>
      </c>
      <c r="E21" s="266"/>
      <c r="G21" s="260" t="s">
        <v>220</v>
      </c>
      <c r="H21" s="261">
        <f t="shared" si="7"/>
        <v>57000</v>
      </c>
      <c r="I21" s="262">
        <v>15.0</v>
      </c>
      <c r="J21" s="261">
        <f t="shared" si="8"/>
        <v>855000</v>
      </c>
      <c r="K21" s="266"/>
      <c r="M21" s="260" t="s">
        <v>220</v>
      </c>
      <c r="N21" s="261">
        <f t="shared" si="9"/>
        <v>70680</v>
      </c>
      <c r="O21" s="262">
        <v>15.0</v>
      </c>
      <c r="P21" s="261">
        <f t="shared" si="10"/>
        <v>1060200</v>
      </c>
      <c r="Q21" s="266"/>
    </row>
    <row r="22" ht="15.75" customHeight="1">
      <c r="A22" s="260" t="s">
        <v>221</v>
      </c>
      <c r="B22" s="261">
        <v>177000.0</v>
      </c>
      <c r="C22" s="262">
        <v>15.0</v>
      </c>
      <c r="D22" s="267">
        <f t="shared" si="6"/>
        <v>2655000</v>
      </c>
      <c r="E22" s="268"/>
      <c r="G22" s="260" t="s">
        <v>221</v>
      </c>
      <c r="H22" s="261">
        <f t="shared" si="7"/>
        <v>212400</v>
      </c>
      <c r="I22" s="262">
        <v>15.0</v>
      </c>
      <c r="J22" s="267">
        <f t="shared" si="8"/>
        <v>3186000</v>
      </c>
      <c r="K22" s="268"/>
      <c r="M22" s="260" t="s">
        <v>221</v>
      </c>
      <c r="N22" s="261">
        <f t="shared" si="9"/>
        <v>263376</v>
      </c>
      <c r="O22" s="262">
        <v>15.0</v>
      </c>
      <c r="P22" s="267">
        <f t="shared" si="10"/>
        <v>3950640</v>
      </c>
      <c r="Q22" s="268"/>
    </row>
    <row r="23" ht="15.75" customHeight="1">
      <c r="A23" s="269" t="s">
        <v>222</v>
      </c>
      <c r="B23" s="270">
        <v>183300.0</v>
      </c>
      <c r="C23" s="271">
        <v>15.0</v>
      </c>
      <c r="D23" s="267">
        <f t="shared" si="6"/>
        <v>2749500</v>
      </c>
      <c r="E23" s="272"/>
      <c r="G23" s="269" t="s">
        <v>222</v>
      </c>
      <c r="H23" s="261">
        <f t="shared" si="7"/>
        <v>219960</v>
      </c>
      <c r="I23" s="271">
        <v>15.0</v>
      </c>
      <c r="J23" s="267">
        <f t="shared" si="8"/>
        <v>3299400</v>
      </c>
      <c r="K23" s="272"/>
      <c r="M23" s="269" t="s">
        <v>222</v>
      </c>
      <c r="N23" s="261">
        <f t="shared" si="9"/>
        <v>272750.4</v>
      </c>
      <c r="O23" s="271">
        <v>15.0</v>
      </c>
      <c r="P23" s="267">
        <f t="shared" si="10"/>
        <v>4091256</v>
      </c>
      <c r="Q23" s="272"/>
    </row>
    <row r="24" ht="15.75" customHeight="1">
      <c r="A24" s="273" t="s">
        <v>223</v>
      </c>
      <c r="B24" s="274">
        <v>21000.0</v>
      </c>
      <c r="C24" s="275">
        <v>15.0</v>
      </c>
      <c r="D24" s="267">
        <f t="shared" si="6"/>
        <v>315000</v>
      </c>
      <c r="E24" s="272"/>
      <c r="G24" s="273" t="s">
        <v>223</v>
      </c>
      <c r="H24" s="261">
        <f t="shared" si="7"/>
        <v>25200</v>
      </c>
      <c r="I24" s="275">
        <v>15.0</v>
      </c>
      <c r="J24" s="267">
        <f t="shared" si="8"/>
        <v>378000</v>
      </c>
      <c r="K24" s="272"/>
      <c r="M24" s="273" t="s">
        <v>223</v>
      </c>
      <c r="N24" s="261">
        <f t="shared" si="9"/>
        <v>31248</v>
      </c>
      <c r="O24" s="275">
        <v>15.0</v>
      </c>
      <c r="P24" s="267">
        <f t="shared" si="10"/>
        <v>468720</v>
      </c>
      <c r="Q24" s="272"/>
    </row>
    <row r="25" ht="15.75" customHeight="1">
      <c r="A25" s="276" t="s">
        <v>224</v>
      </c>
      <c r="B25" s="274">
        <f>SUM(B17:B24)</f>
        <v>781000</v>
      </c>
      <c r="C25" s="275">
        <v>15.0</v>
      </c>
      <c r="D25" s="267"/>
      <c r="E25" s="272"/>
      <c r="G25" s="276" t="s">
        <v>224</v>
      </c>
      <c r="H25" s="274">
        <f>SUM(H17:H24)</f>
        <v>937200</v>
      </c>
      <c r="I25" s="275">
        <v>15.0</v>
      </c>
      <c r="J25" s="267"/>
      <c r="K25" s="272"/>
      <c r="M25" s="276" t="s">
        <v>224</v>
      </c>
      <c r="N25" s="261">
        <f>SUM(N17:N24)</f>
        <v>1162128</v>
      </c>
      <c r="O25" s="275">
        <v>15.0</v>
      </c>
      <c r="P25" s="267"/>
      <c r="Q25" s="272"/>
    </row>
    <row r="26" ht="15.75" customHeight="1">
      <c r="A26" s="277" t="s">
        <v>225</v>
      </c>
      <c r="B26" s="81"/>
      <c r="C26" s="82"/>
      <c r="D26" s="278">
        <f>SUM(D17:D24)</f>
        <v>11715000</v>
      </c>
      <c r="E26" s="256" t="s">
        <v>25</v>
      </c>
      <c r="G26" s="277" t="s">
        <v>225</v>
      </c>
      <c r="H26" s="81"/>
      <c r="I26" s="82"/>
      <c r="J26" s="278">
        <f>SUM(J17:J24)</f>
        <v>14058000</v>
      </c>
      <c r="K26" s="256" t="s">
        <v>25</v>
      </c>
      <c r="M26" s="277" t="s">
        <v>225</v>
      </c>
      <c r="N26" s="81"/>
      <c r="O26" s="82"/>
      <c r="P26" s="278">
        <f>SUM(P17:P24)</f>
        <v>17431920</v>
      </c>
      <c r="Q26" s="256" t="s">
        <v>25</v>
      </c>
    </row>
    <row r="27" ht="15.75" customHeight="1">
      <c r="A27" s="67"/>
      <c r="B27" s="67"/>
      <c r="C27" s="67"/>
      <c r="D27" s="67"/>
      <c r="E27" s="67"/>
      <c r="G27" s="67"/>
      <c r="H27" s="67"/>
      <c r="I27" s="67"/>
      <c r="J27" s="67"/>
      <c r="K27" s="67"/>
      <c r="M27" s="67"/>
      <c r="N27" s="67"/>
      <c r="O27" s="67"/>
      <c r="P27" s="67"/>
      <c r="Q27" s="67"/>
    </row>
    <row r="28" ht="15.75" customHeight="1">
      <c r="A28" s="279"/>
      <c r="B28" s="279"/>
      <c r="C28" s="279"/>
      <c r="D28" s="279"/>
      <c r="E28" s="279"/>
      <c r="G28" s="279"/>
      <c r="H28" s="279"/>
      <c r="I28" s="279"/>
      <c r="J28" s="279"/>
      <c r="K28" s="279"/>
      <c r="M28" s="279"/>
      <c r="N28" s="279"/>
      <c r="O28" s="279"/>
      <c r="P28" s="279"/>
      <c r="Q28" s="279"/>
    </row>
    <row r="29" ht="15.75" customHeight="1">
      <c r="A29" s="280" t="s">
        <v>231</v>
      </c>
      <c r="B29" s="81"/>
      <c r="C29" s="81"/>
      <c r="D29" s="81"/>
      <c r="E29" s="82"/>
      <c r="G29" s="280" t="s">
        <v>231</v>
      </c>
      <c r="H29" s="81"/>
      <c r="I29" s="81"/>
      <c r="J29" s="81"/>
      <c r="K29" s="82"/>
      <c r="M29" s="280" t="s">
        <v>231</v>
      </c>
      <c r="N29" s="81"/>
      <c r="O29" s="81"/>
      <c r="P29" s="81"/>
      <c r="Q29" s="82"/>
    </row>
    <row r="30" ht="15.75" customHeight="1">
      <c r="A30" s="281" t="s">
        <v>214</v>
      </c>
      <c r="B30" s="282" t="s">
        <v>3</v>
      </c>
      <c r="C30" s="282" t="s">
        <v>4</v>
      </c>
      <c r="D30" s="282" t="s">
        <v>5</v>
      </c>
      <c r="E30" s="282" t="s">
        <v>215</v>
      </c>
      <c r="G30" s="281" t="s">
        <v>214</v>
      </c>
      <c r="H30" s="282" t="s">
        <v>3</v>
      </c>
      <c r="I30" s="282" t="s">
        <v>4</v>
      </c>
      <c r="J30" s="282" t="s">
        <v>5</v>
      </c>
      <c r="K30" s="282" t="s">
        <v>215</v>
      </c>
      <c r="M30" s="281" t="s">
        <v>214</v>
      </c>
      <c r="N30" s="282" t="s">
        <v>3</v>
      </c>
      <c r="O30" s="282" t="s">
        <v>4</v>
      </c>
      <c r="P30" s="282" t="s">
        <v>5</v>
      </c>
      <c r="Q30" s="282" t="s">
        <v>215</v>
      </c>
    </row>
    <row r="31" ht="15.75" customHeight="1">
      <c r="A31" s="283" t="s">
        <v>216</v>
      </c>
      <c r="B31" s="284">
        <v>265000.0</v>
      </c>
      <c r="C31" s="285">
        <v>15.0</v>
      </c>
      <c r="D31" s="284">
        <f t="shared" ref="D31:D38" si="11">B31*C31</f>
        <v>3975000</v>
      </c>
      <c r="E31" s="286"/>
      <c r="G31" s="283" t="s">
        <v>216</v>
      </c>
      <c r="H31" s="284">
        <f t="shared" ref="H31:H38" si="12">B31*1.2</f>
        <v>318000</v>
      </c>
      <c r="I31" s="285">
        <v>15.0</v>
      </c>
      <c r="J31" s="284">
        <f t="shared" ref="J31:J38" si="13">H31*I31</f>
        <v>4770000</v>
      </c>
      <c r="K31" s="286"/>
      <c r="M31" s="283" t="s">
        <v>216</v>
      </c>
      <c r="N31" s="284">
        <f t="shared" ref="N31:N38" si="14">H31*1.24</f>
        <v>394320</v>
      </c>
      <c r="O31" s="285">
        <v>15.0</v>
      </c>
      <c r="P31" s="284">
        <f t="shared" ref="P31:P38" si="15">N31*O31</f>
        <v>5914800</v>
      </c>
      <c r="Q31" s="286"/>
    </row>
    <row r="32" ht="15.75" customHeight="1">
      <c r="A32" s="283" t="s">
        <v>217</v>
      </c>
      <c r="B32" s="284">
        <v>40000.0</v>
      </c>
      <c r="C32" s="285">
        <v>15.0</v>
      </c>
      <c r="D32" s="284">
        <f t="shared" si="11"/>
        <v>600000</v>
      </c>
      <c r="E32" s="286"/>
      <c r="G32" s="283" t="s">
        <v>217</v>
      </c>
      <c r="H32" s="284">
        <f t="shared" si="12"/>
        <v>48000</v>
      </c>
      <c r="I32" s="285">
        <v>15.0</v>
      </c>
      <c r="J32" s="284">
        <f t="shared" si="13"/>
        <v>720000</v>
      </c>
      <c r="K32" s="286"/>
      <c r="M32" s="283" t="s">
        <v>217</v>
      </c>
      <c r="N32" s="284">
        <f t="shared" si="14"/>
        <v>59520</v>
      </c>
      <c r="O32" s="285">
        <v>15.0</v>
      </c>
      <c r="P32" s="284">
        <f t="shared" si="15"/>
        <v>892800</v>
      </c>
      <c r="Q32" s="286"/>
    </row>
    <row r="33" ht="15.75" customHeight="1">
      <c r="A33" s="283" t="s">
        <v>232</v>
      </c>
      <c r="B33" s="284">
        <v>380000.0</v>
      </c>
      <c r="C33" s="285">
        <v>15.0</v>
      </c>
      <c r="D33" s="284">
        <f t="shared" si="11"/>
        <v>5700000</v>
      </c>
      <c r="E33" s="286"/>
      <c r="G33" s="283" t="s">
        <v>232</v>
      </c>
      <c r="H33" s="284">
        <f t="shared" si="12"/>
        <v>456000</v>
      </c>
      <c r="I33" s="285">
        <v>15.0</v>
      </c>
      <c r="J33" s="284">
        <f t="shared" si="13"/>
        <v>6840000</v>
      </c>
      <c r="K33" s="286"/>
      <c r="M33" s="283" t="s">
        <v>232</v>
      </c>
      <c r="N33" s="284">
        <f t="shared" si="14"/>
        <v>565440</v>
      </c>
      <c r="O33" s="285">
        <v>15.0</v>
      </c>
      <c r="P33" s="284">
        <f t="shared" si="15"/>
        <v>8481600</v>
      </c>
      <c r="Q33" s="286"/>
    </row>
    <row r="34" ht="15.75" customHeight="1">
      <c r="A34" s="283" t="s">
        <v>233</v>
      </c>
      <c r="B34" s="284">
        <v>365000.0</v>
      </c>
      <c r="C34" s="285">
        <v>15.0</v>
      </c>
      <c r="D34" s="284">
        <f t="shared" si="11"/>
        <v>5475000</v>
      </c>
      <c r="E34" s="286"/>
      <c r="G34" s="283" t="s">
        <v>233</v>
      </c>
      <c r="H34" s="284">
        <f t="shared" si="12"/>
        <v>438000</v>
      </c>
      <c r="I34" s="285">
        <v>15.0</v>
      </c>
      <c r="J34" s="284">
        <f t="shared" si="13"/>
        <v>6570000</v>
      </c>
      <c r="K34" s="286"/>
      <c r="M34" s="283" t="s">
        <v>233</v>
      </c>
      <c r="N34" s="284">
        <f t="shared" si="14"/>
        <v>543120</v>
      </c>
      <c r="O34" s="285">
        <v>15.0</v>
      </c>
      <c r="P34" s="284">
        <f t="shared" si="15"/>
        <v>8146800</v>
      </c>
      <c r="Q34" s="286"/>
    </row>
    <row r="35" ht="15.75" customHeight="1">
      <c r="A35" s="283" t="s">
        <v>220</v>
      </c>
      <c r="B35" s="284">
        <v>98740.0</v>
      </c>
      <c r="C35" s="285">
        <v>15.0</v>
      </c>
      <c r="D35" s="284">
        <f t="shared" si="11"/>
        <v>1481100</v>
      </c>
      <c r="E35" s="286"/>
      <c r="G35" s="283" t="s">
        <v>220</v>
      </c>
      <c r="H35" s="284">
        <f t="shared" si="12"/>
        <v>118488</v>
      </c>
      <c r="I35" s="285">
        <v>15.0</v>
      </c>
      <c r="J35" s="284">
        <f t="shared" si="13"/>
        <v>1777320</v>
      </c>
      <c r="K35" s="286"/>
      <c r="M35" s="283" t="s">
        <v>220</v>
      </c>
      <c r="N35" s="284">
        <f t="shared" si="14"/>
        <v>146925.12</v>
      </c>
      <c r="O35" s="285">
        <v>15.0</v>
      </c>
      <c r="P35" s="284">
        <f t="shared" si="15"/>
        <v>2203876.8</v>
      </c>
      <c r="Q35" s="286"/>
    </row>
    <row r="36" ht="15.75" customHeight="1">
      <c r="A36" s="283" t="s">
        <v>221</v>
      </c>
      <c r="B36" s="287">
        <v>106000.0</v>
      </c>
      <c r="C36" s="285">
        <v>15.0</v>
      </c>
      <c r="D36" s="284">
        <f t="shared" si="11"/>
        <v>1590000</v>
      </c>
      <c r="E36" s="286"/>
      <c r="G36" s="283" t="s">
        <v>221</v>
      </c>
      <c r="H36" s="284">
        <f t="shared" si="12"/>
        <v>127200</v>
      </c>
      <c r="I36" s="285">
        <v>15.0</v>
      </c>
      <c r="J36" s="284">
        <f t="shared" si="13"/>
        <v>1908000</v>
      </c>
      <c r="K36" s="286"/>
      <c r="M36" s="283" t="s">
        <v>221</v>
      </c>
      <c r="N36" s="284">
        <f t="shared" si="14"/>
        <v>157728</v>
      </c>
      <c r="O36" s="285">
        <v>15.0</v>
      </c>
      <c r="P36" s="284">
        <f t="shared" si="15"/>
        <v>2365920</v>
      </c>
      <c r="Q36" s="286"/>
    </row>
    <row r="37" ht="15.75" customHeight="1">
      <c r="A37" s="288" t="s">
        <v>222</v>
      </c>
      <c r="B37" s="289">
        <v>325000.0</v>
      </c>
      <c r="C37" s="285">
        <v>15.0</v>
      </c>
      <c r="D37" s="284">
        <f t="shared" si="11"/>
        <v>4875000</v>
      </c>
      <c r="E37" s="286"/>
      <c r="G37" s="288" t="s">
        <v>222</v>
      </c>
      <c r="H37" s="284">
        <f t="shared" si="12"/>
        <v>390000</v>
      </c>
      <c r="I37" s="285">
        <v>15.0</v>
      </c>
      <c r="J37" s="284">
        <f t="shared" si="13"/>
        <v>5850000</v>
      </c>
      <c r="K37" s="286"/>
      <c r="M37" s="288" t="s">
        <v>222</v>
      </c>
      <c r="N37" s="284">
        <f t="shared" si="14"/>
        <v>483600</v>
      </c>
      <c r="O37" s="285">
        <v>15.0</v>
      </c>
      <c r="P37" s="284">
        <f t="shared" si="15"/>
        <v>7254000</v>
      </c>
      <c r="Q37" s="286"/>
    </row>
    <row r="38" ht="15.75" customHeight="1">
      <c r="A38" s="290" t="s">
        <v>223</v>
      </c>
      <c r="B38" s="291">
        <v>21000.0</v>
      </c>
      <c r="C38" s="285">
        <v>15.0</v>
      </c>
      <c r="D38" s="284">
        <f t="shared" si="11"/>
        <v>315000</v>
      </c>
      <c r="E38" s="286"/>
      <c r="G38" s="290" t="s">
        <v>223</v>
      </c>
      <c r="H38" s="284">
        <f t="shared" si="12"/>
        <v>25200</v>
      </c>
      <c r="I38" s="285">
        <v>15.0</v>
      </c>
      <c r="J38" s="284">
        <f t="shared" si="13"/>
        <v>378000</v>
      </c>
      <c r="K38" s="286"/>
      <c r="M38" s="290" t="s">
        <v>223</v>
      </c>
      <c r="N38" s="284">
        <f t="shared" si="14"/>
        <v>31248</v>
      </c>
      <c r="O38" s="285">
        <v>15.0</v>
      </c>
      <c r="P38" s="284">
        <f t="shared" si="15"/>
        <v>468720</v>
      </c>
      <c r="Q38" s="286"/>
    </row>
    <row r="39" ht="15.75" customHeight="1">
      <c r="A39" s="292" t="s">
        <v>224</v>
      </c>
      <c r="B39" s="291">
        <f>SUM(B31:B38)</f>
        <v>1600740</v>
      </c>
      <c r="C39" s="285">
        <v>15.0</v>
      </c>
      <c r="D39" s="284">
        <v>0.0</v>
      </c>
      <c r="E39" s="286"/>
      <c r="G39" s="292" t="s">
        <v>224</v>
      </c>
      <c r="H39" s="284">
        <f>SUM(H31:H38)</f>
        <v>1920888</v>
      </c>
      <c r="I39" s="285">
        <v>15.0</v>
      </c>
      <c r="J39" s="284">
        <v>0.0</v>
      </c>
      <c r="K39" s="286"/>
      <c r="M39" s="292" t="s">
        <v>224</v>
      </c>
      <c r="N39" s="284">
        <f>SUM(N31:N38)</f>
        <v>2381901.12</v>
      </c>
      <c r="O39" s="285">
        <v>15.0</v>
      </c>
      <c r="P39" s="284">
        <v>0.0</v>
      </c>
      <c r="Q39" s="286"/>
    </row>
    <row r="40" ht="15.75" customHeight="1">
      <c r="A40" s="280" t="s">
        <v>225</v>
      </c>
      <c r="B40" s="81"/>
      <c r="C40" s="82"/>
      <c r="D40" s="293">
        <f>SUM(D31:D38)</f>
        <v>24011100</v>
      </c>
      <c r="E40" s="256" t="s">
        <v>25</v>
      </c>
      <c r="G40" s="280" t="s">
        <v>225</v>
      </c>
      <c r="H40" s="81"/>
      <c r="I40" s="82"/>
      <c r="J40" s="293">
        <f>SUM(J31:J38)</f>
        <v>28813320</v>
      </c>
      <c r="K40" s="256" t="s">
        <v>25</v>
      </c>
      <c r="M40" s="280" t="s">
        <v>225</v>
      </c>
      <c r="N40" s="81"/>
      <c r="O40" s="82"/>
      <c r="P40" s="293">
        <f>SUM(P31:P38)</f>
        <v>35728516.8</v>
      </c>
      <c r="Q40" s="256" t="s">
        <v>25</v>
      </c>
    </row>
    <row r="41" ht="15.75" customHeight="1">
      <c r="A41" s="67"/>
      <c r="B41" s="67"/>
      <c r="C41" s="67"/>
      <c r="D41" s="67"/>
      <c r="E41" s="67"/>
      <c r="G41" s="67"/>
      <c r="H41" s="67"/>
      <c r="I41" s="67"/>
      <c r="J41" s="67"/>
      <c r="K41" s="67"/>
      <c r="M41" s="67"/>
      <c r="N41" s="67"/>
      <c r="O41" s="67"/>
      <c r="P41" s="67"/>
      <c r="Q41" s="67"/>
    </row>
    <row r="42" ht="15.75" customHeight="1">
      <c r="A42" s="279"/>
      <c r="B42" s="279"/>
      <c r="C42" s="279"/>
      <c r="D42" s="279"/>
      <c r="E42" s="279"/>
      <c r="G42" s="279"/>
      <c r="H42" s="279"/>
      <c r="I42" s="279"/>
      <c r="J42" s="279"/>
      <c r="K42" s="279"/>
      <c r="M42" s="279"/>
      <c r="N42" s="279"/>
      <c r="O42" s="279"/>
      <c r="P42" s="279"/>
      <c r="Q42" s="279"/>
    </row>
    <row r="43" ht="15.75" customHeight="1">
      <c r="A43" s="294" t="s">
        <v>234</v>
      </c>
      <c r="B43" s="81"/>
      <c r="C43" s="81"/>
      <c r="D43" s="81"/>
      <c r="E43" s="82"/>
      <c r="G43" s="294" t="s">
        <v>234</v>
      </c>
      <c r="H43" s="81"/>
      <c r="I43" s="81"/>
      <c r="J43" s="81"/>
      <c r="K43" s="82"/>
      <c r="M43" s="294" t="s">
        <v>234</v>
      </c>
      <c r="N43" s="81"/>
      <c r="O43" s="81"/>
      <c r="P43" s="81"/>
      <c r="Q43" s="82"/>
    </row>
    <row r="44" ht="15.75" customHeight="1">
      <c r="A44" s="281" t="s">
        <v>214</v>
      </c>
      <c r="B44" s="282" t="s">
        <v>3</v>
      </c>
      <c r="C44" s="282" t="s">
        <v>4</v>
      </c>
      <c r="D44" s="282" t="s">
        <v>5</v>
      </c>
      <c r="E44" s="282" t="s">
        <v>215</v>
      </c>
      <c r="G44" s="281" t="s">
        <v>214</v>
      </c>
      <c r="H44" s="282" t="s">
        <v>3</v>
      </c>
      <c r="I44" s="282" t="s">
        <v>4</v>
      </c>
      <c r="J44" s="282" t="s">
        <v>5</v>
      </c>
      <c r="K44" s="282" t="s">
        <v>215</v>
      </c>
      <c r="M44" s="281" t="s">
        <v>214</v>
      </c>
      <c r="N44" s="282" t="s">
        <v>3</v>
      </c>
      <c r="O44" s="282" t="s">
        <v>4</v>
      </c>
      <c r="P44" s="282" t="s">
        <v>5</v>
      </c>
      <c r="Q44" s="282" t="s">
        <v>215</v>
      </c>
    </row>
    <row r="45" ht="15.75" customHeight="1">
      <c r="A45" s="295" t="s">
        <v>235</v>
      </c>
      <c r="B45" s="81"/>
      <c r="C45" s="81"/>
      <c r="D45" s="81"/>
      <c r="E45" s="82"/>
      <c r="G45" s="295" t="s">
        <v>235</v>
      </c>
      <c r="H45" s="81"/>
      <c r="I45" s="81"/>
      <c r="J45" s="81"/>
      <c r="K45" s="82"/>
      <c r="M45" s="295" t="s">
        <v>235</v>
      </c>
      <c r="N45" s="81"/>
      <c r="O45" s="81"/>
      <c r="P45" s="81"/>
      <c r="Q45" s="82"/>
    </row>
    <row r="46" ht="15.75" customHeight="1">
      <c r="A46" s="296" t="s">
        <v>216</v>
      </c>
      <c r="B46" s="297">
        <v>250000.0</v>
      </c>
      <c r="C46" s="298">
        <v>15.0</v>
      </c>
      <c r="D46" s="297">
        <f t="shared" ref="D46:D53" si="16">B46*C46</f>
        <v>3750000</v>
      </c>
      <c r="E46" s="299"/>
      <c r="G46" s="296" t="s">
        <v>216</v>
      </c>
      <c r="H46" s="297">
        <f t="shared" ref="H46:H53" si="17">B46*1.02</f>
        <v>255000</v>
      </c>
      <c r="I46" s="298">
        <v>15.0</v>
      </c>
      <c r="J46" s="297">
        <f t="shared" ref="J46:J53" si="18">H46*I46</f>
        <v>3825000</v>
      </c>
      <c r="K46" s="299"/>
      <c r="M46" s="296" t="s">
        <v>216</v>
      </c>
      <c r="N46" s="297">
        <f t="shared" ref="N46:N53" si="19">H46*1.24</f>
        <v>316200</v>
      </c>
      <c r="O46" s="298">
        <v>15.0</v>
      </c>
      <c r="P46" s="297">
        <f t="shared" ref="P46:P53" si="20">N46*O46</f>
        <v>4743000</v>
      </c>
      <c r="Q46" s="299"/>
    </row>
    <row r="47" ht="15.75" customHeight="1">
      <c r="A47" s="300" t="s">
        <v>217</v>
      </c>
      <c r="B47" s="301">
        <v>14000.0</v>
      </c>
      <c r="C47" s="298">
        <v>15.0</v>
      </c>
      <c r="D47" s="297">
        <f t="shared" si="16"/>
        <v>210000</v>
      </c>
      <c r="E47" s="299"/>
      <c r="G47" s="300" t="s">
        <v>217</v>
      </c>
      <c r="H47" s="297">
        <f t="shared" si="17"/>
        <v>14280</v>
      </c>
      <c r="I47" s="298">
        <v>15.0</v>
      </c>
      <c r="J47" s="297">
        <f t="shared" si="18"/>
        <v>214200</v>
      </c>
      <c r="K47" s="299"/>
      <c r="M47" s="300" t="s">
        <v>217</v>
      </c>
      <c r="N47" s="297">
        <f t="shared" si="19"/>
        <v>17707.2</v>
      </c>
      <c r="O47" s="298">
        <v>15.0</v>
      </c>
      <c r="P47" s="297">
        <f t="shared" si="20"/>
        <v>265608</v>
      </c>
      <c r="Q47" s="299"/>
    </row>
    <row r="48" ht="15.75" customHeight="1">
      <c r="A48" s="300" t="s">
        <v>236</v>
      </c>
      <c r="B48" s="297">
        <v>15000.0</v>
      </c>
      <c r="C48" s="298">
        <v>15.0</v>
      </c>
      <c r="D48" s="297">
        <f t="shared" si="16"/>
        <v>225000</v>
      </c>
      <c r="E48" s="299"/>
      <c r="G48" s="300" t="s">
        <v>236</v>
      </c>
      <c r="H48" s="297">
        <f t="shared" si="17"/>
        <v>15300</v>
      </c>
      <c r="I48" s="298">
        <v>15.0</v>
      </c>
      <c r="J48" s="297">
        <f t="shared" si="18"/>
        <v>229500</v>
      </c>
      <c r="K48" s="299"/>
      <c r="M48" s="300" t="s">
        <v>236</v>
      </c>
      <c r="N48" s="297">
        <f t="shared" si="19"/>
        <v>18972</v>
      </c>
      <c r="O48" s="298">
        <v>15.0</v>
      </c>
      <c r="P48" s="297">
        <f t="shared" si="20"/>
        <v>284580</v>
      </c>
      <c r="Q48" s="299"/>
    </row>
    <row r="49" ht="15.75" customHeight="1">
      <c r="A49" s="302" t="s">
        <v>219</v>
      </c>
      <c r="B49" s="301">
        <v>55000.0</v>
      </c>
      <c r="C49" s="298">
        <v>15.0</v>
      </c>
      <c r="D49" s="297">
        <f t="shared" si="16"/>
        <v>825000</v>
      </c>
      <c r="E49" s="299"/>
      <c r="G49" s="302" t="s">
        <v>219</v>
      </c>
      <c r="H49" s="297">
        <f t="shared" si="17"/>
        <v>56100</v>
      </c>
      <c r="I49" s="298">
        <v>15.0</v>
      </c>
      <c r="J49" s="297">
        <f t="shared" si="18"/>
        <v>841500</v>
      </c>
      <c r="K49" s="299"/>
      <c r="M49" s="302" t="s">
        <v>219</v>
      </c>
      <c r="N49" s="297">
        <f t="shared" si="19"/>
        <v>69564</v>
      </c>
      <c r="O49" s="298">
        <v>15.0</v>
      </c>
      <c r="P49" s="297">
        <f t="shared" si="20"/>
        <v>1043460</v>
      </c>
      <c r="Q49" s="299"/>
    </row>
    <row r="50" ht="15.75" customHeight="1">
      <c r="A50" s="302" t="s">
        <v>220</v>
      </c>
      <c r="B50" s="301">
        <v>39600.0</v>
      </c>
      <c r="C50" s="298">
        <v>15.0</v>
      </c>
      <c r="D50" s="297">
        <f t="shared" si="16"/>
        <v>594000</v>
      </c>
      <c r="E50" s="299"/>
      <c r="G50" s="302" t="s">
        <v>220</v>
      </c>
      <c r="H50" s="297">
        <f t="shared" si="17"/>
        <v>40392</v>
      </c>
      <c r="I50" s="298">
        <v>15.0</v>
      </c>
      <c r="J50" s="297">
        <f t="shared" si="18"/>
        <v>605880</v>
      </c>
      <c r="K50" s="299"/>
      <c r="M50" s="302" t="s">
        <v>220</v>
      </c>
      <c r="N50" s="297">
        <f t="shared" si="19"/>
        <v>50086.08</v>
      </c>
      <c r="O50" s="298">
        <v>15.0</v>
      </c>
      <c r="P50" s="297">
        <f t="shared" si="20"/>
        <v>751291.2</v>
      </c>
      <c r="Q50" s="299"/>
    </row>
    <row r="51" ht="15.75" customHeight="1">
      <c r="A51" s="302" t="s">
        <v>221</v>
      </c>
      <c r="B51" s="301">
        <v>110000.0</v>
      </c>
      <c r="C51" s="298">
        <v>15.0</v>
      </c>
      <c r="D51" s="303">
        <f t="shared" si="16"/>
        <v>1650000</v>
      </c>
      <c r="E51" s="299"/>
      <c r="G51" s="302" t="s">
        <v>221</v>
      </c>
      <c r="H51" s="297">
        <f t="shared" si="17"/>
        <v>112200</v>
      </c>
      <c r="I51" s="298">
        <v>15.0</v>
      </c>
      <c r="J51" s="303">
        <f t="shared" si="18"/>
        <v>1683000</v>
      </c>
      <c r="K51" s="299"/>
      <c r="M51" s="302" t="s">
        <v>221</v>
      </c>
      <c r="N51" s="297">
        <f t="shared" si="19"/>
        <v>139128</v>
      </c>
      <c r="O51" s="298">
        <v>15.0</v>
      </c>
      <c r="P51" s="303">
        <f t="shared" si="20"/>
        <v>2086920</v>
      </c>
      <c r="Q51" s="299"/>
    </row>
    <row r="52" ht="15.75" customHeight="1">
      <c r="A52" s="304" t="s">
        <v>222</v>
      </c>
      <c r="B52" s="305">
        <v>75000.0</v>
      </c>
      <c r="C52" s="306">
        <v>15.0</v>
      </c>
      <c r="D52" s="307">
        <f t="shared" si="16"/>
        <v>1125000</v>
      </c>
      <c r="E52" s="299"/>
      <c r="G52" s="304" t="s">
        <v>222</v>
      </c>
      <c r="H52" s="297">
        <f t="shared" si="17"/>
        <v>76500</v>
      </c>
      <c r="I52" s="306">
        <v>15.0</v>
      </c>
      <c r="J52" s="307">
        <f t="shared" si="18"/>
        <v>1147500</v>
      </c>
      <c r="K52" s="299"/>
      <c r="M52" s="304" t="s">
        <v>222</v>
      </c>
      <c r="N52" s="297">
        <f t="shared" si="19"/>
        <v>94860</v>
      </c>
      <c r="O52" s="306">
        <v>15.0</v>
      </c>
      <c r="P52" s="307">
        <f t="shared" si="20"/>
        <v>1422900</v>
      </c>
      <c r="Q52" s="299"/>
    </row>
    <row r="53" ht="15.75" customHeight="1">
      <c r="A53" s="308" t="s">
        <v>223</v>
      </c>
      <c r="B53" s="309">
        <v>15000.0</v>
      </c>
      <c r="C53" s="310">
        <v>15.0</v>
      </c>
      <c r="D53" s="307">
        <f t="shared" si="16"/>
        <v>225000</v>
      </c>
      <c r="E53" s="299"/>
      <c r="G53" s="308" t="s">
        <v>223</v>
      </c>
      <c r="H53" s="297">
        <f t="shared" si="17"/>
        <v>15300</v>
      </c>
      <c r="I53" s="310">
        <v>15.0</v>
      </c>
      <c r="J53" s="307">
        <f t="shared" si="18"/>
        <v>229500</v>
      </c>
      <c r="K53" s="299"/>
      <c r="M53" s="308" t="s">
        <v>223</v>
      </c>
      <c r="N53" s="297">
        <f t="shared" si="19"/>
        <v>18972</v>
      </c>
      <c r="O53" s="310">
        <v>15.0</v>
      </c>
      <c r="P53" s="307">
        <f t="shared" si="20"/>
        <v>284580</v>
      </c>
      <c r="Q53" s="299"/>
    </row>
    <row r="54" ht="15.75" customHeight="1">
      <c r="A54" s="311" t="s">
        <v>224</v>
      </c>
      <c r="B54" s="309">
        <f>SUM(B46:B53)</f>
        <v>573600</v>
      </c>
      <c r="C54" s="310">
        <v>15.0</v>
      </c>
      <c r="D54" s="307">
        <v>0.0</v>
      </c>
      <c r="E54" s="299"/>
      <c r="G54" s="311" t="s">
        <v>224</v>
      </c>
      <c r="H54" s="309">
        <f>SUM(H46:H53)</f>
        <v>585072</v>
      </c>
      <c r="I54" s="310">
        <v>15.0</v>
      </c>
      <c r="J54" s="307">
        <v>0.0</v>
      </c>
      <c r="K54" s="299"/>
      <c r="M54" s="311" t="s">
        <v>224</v>
      </c>
      <c r="N54" s="309">
        <f>SUM(N46:N53)</f>
        <v>725489.28</v>
      </c>
      <c r="O54" s="310">
        <v>15.0</v>
      </c>
      <c r="P54" s="307">
        <v>0.0</v>
      </c>
      <c r="Q54" s="299"/>
    </row>
    <row r="55" ht="15.75" customHeight="1">
      <c r="A55" s="294" t="s">
        <v>225</v>
      </c>
      <c r="B55" s="81"/>
      <c r="C55" s="82"/>
      <c r="D55" s="312">
        <f>SUM(D46:D53)</f>
        <v>8604000</v>
      </c>
      <c r="E55" s="256" t="s">
        <v>25</v>
      </c>
      <c r="G55" s="294" t="s">
        <v>225</v>
      </c>
      <c r="H55" s="81"/>
      <c r="I55" s="82"/>
      <c r="J55" s="312">
        <f>SUM(J46:J53)</f>
        <v>8776080</v>
      </c>
      <c r="K55" s="256" t="s">
        <v>25</v>
      </c>
      <c r="M55" s="294" t="s">
        <v>225</v>
      </c>
      <c r="N55" s="81"/>
      <c r="O55" s="82"/>
      <c r="P55" s="312">
        <f>SUM(P46:P53)</f>
        <v>10882339.2</v>
      </c>
      <c r="Q55" s="256" t="s">
        <v>25</v>
      </c>
    </row>
    <row r="56" ht="15.75" customHeight="1">
      <c r="A56" s="67"/>
      <c r="B56" s="67"/>
      <c r="C56" s="67"/>
      <c r="D56" s="67"/>
      <c r="E56" s="67"/>
    </row>
    <row r="57" ht="15.75" customHeight="1">
      <c r="A57" s="279"/>
      <c r="B57" s="279"/>
      <c r="C57" s="279"/>
      <c r="D57" s="279"/>
      <c r="E57" s="279"/>
    </row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</sheetData>
  <mergeCells count="27">
    <mergeCell ref="G15:K15"/>
    <mergeCell ref="M15:Q15"/>
    <mergeCell ref="A1:E1"/>
    <mergeCell ref="G1:K1"/>
    <mergeCell ref="M1:Q1"/>
    <mergeCell ref="A12:C12"/>
    <mergeCell ref="G12:I12"/>
    <mergeCell ref="M12:O12"/>
    <mergeCell ref="A15:E15"/>
    <mergeCell ref="G40:I40"/>
    <mergeCell ref="M40:O40"/>
    <mergeCell ref="A26:C26"/>
    <mergeCell ref="G26:I26"/>
    <mergeCell ref="M26:O26"/>
    <mergeCell ref="A29:E29"/>
    <mergeCell ref="G29:K29"/>
    <mergeCell ref="M29:Q29"/>
    <mergeCell ref="A40:C40"/>
    <mergeCell ref="G55:I55"/>
    <mergeCell ref="M55:O55"/>
    <mergeCell ref="A43:E43"/>
    <mergeCell ref="G43:K43"/>
    <mergeCell ref="M43:Q43"/>
    <mergeCell ref="A45:E45"/>
    <mergeCell ref="G45:K45"/>
    <mergeCell ref="M45:Q45"/>
    <mergeCell ref="A55:C55"/>
  </mergeCells>
  <printOptions/>
  <pageMargins bottom="0.75" footer="0.0" header="0.0" left="0.7" right="0.7" top="0.75"/>
  <pageSetup orientation="landscape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32.38"/>
    <col customWidth="1" min="3" max="3" width="31.0"/>
    <col customWidth="1" min="4" max="4" width="12.75"/>
    <col customWidth="1" min="5" max="5" width="21.38"/>
    <col customWidth="1" min="6" max="6" width="43.38"/>
    <col customWidth="1" min="7" max="7" width="6.0"/>
    <col customWidth="1" min="8" max="8" width="19.13"/>
    <col customWidth="1" min="9" max="9" width="47.25"/>
    <col customWidth="1" min="10" max="25" width="12.75"/>
  </cols>
  <sheetData>
    <row r="1" ht="35.25" customHeight="1">
      <c r="A1" s="56"/>
      <c r="B1" s="56"/>
      <c r="C1" s="56"/>
      <c r="D1" s="56"/>
      <c r="E1" s="56"/>
      <c r="F1" s="56"/>
      <c r="G1" s="56"/>
      <c r="H1" s="57"/>
      <c r="I1" s="57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</row>
    <row r="2" ht="35.25" customHeight="1">
      <c r="A2" s="56"/>
      <c r="B2" s="58" t="s">
        <v>47</v>
      </c>
      <c r="C2" s="4"/>
      <c r="D2" s="56"/>
      <c r="E2" s="56"/>
      <c r="F2" s="56"/>
      <c r="G2" s="56"/>
      <c r="H2" s="57"/>
      <c r="I2" s="57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</row>
    <row r="3" ht="57.0" customHeight="1">
      <c r="A3" s="56"/>
      <c r="B3" s="59" t="s">
        <v>48</v>
      </c>
      <c r="C3" s="60">
        <v>5000000.0</v>
      </c>
      <c r="D3" s="56"/>
      <c r="E3" s="56"/>
      <c r="F3" s="56"/>
      <c r="G3" s="56"/>
      <c r="H3" s="57"/>
      <c r="I3" s="57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</row>
    <row r="4" ht="47.25" customHeight="1">
      <c r="A4" s="56"/>
      <c r="B4" s="59" t="s">
        <v>49</v>
      </c>
      <c r="C4" s="60">
        <v>5000000.0</v>
      </c>
      <c r="D4" s="56"/>
      <c r="E4" s="56"/>
      <c r="F4" s="56"/>
      <c r="G4" s="56"/>
      <c r="H4" s="57"/>
      <c r="I4" s="57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</row>
    <row r="5" ht="35.25" customHeight="1">
      <c r="A5" s="56"/>
      <c r="B5" s="61" t="s">
        <v>50</v>
      </c>
      <c r="C5" s="60">
        <v>5000000.0</v>
      </c>
      <c r="D5" s="56"/>
      <c r="E5" s="56"/>
      <c r="F5" s="56"/>
      <c r="G5" s="56"/>
      <c r="H5" s="57"/>
      <c r="I5" s="57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</row>
    <row r="6" ht="51.0" customHeight="1">
      <c r="A6" s="56"/>
      <c r="B6" s="62" t="s">
        <v>51</v>
      </c>
      <c r="C6" s="63">
        <v>5000000.0</v>
      </c>
      <c r="D6" s="56"/>
      <c r="E6" s="56"/>
      <c r="F6" s="56"/>
      <c r="G6" s="56"/>
      <c r="H6" s="57"/>
      <c r="I6" s="57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</row>
    <row r="7" ht="35.25" customHeight="1">
      <c r="A7" s="56"/>
      <c r="B7" s="64" t="s">
        <v>52</v>
      </c>
      <c r="C7" s="60">
        <v>0.0</v>
      </c>
      <c r="D7" s="56"/>
      <c r="E7" s="56"/>
      <c r="F7" s="56"/>
      <c r="G7" s="56"/>
      <c r="H7" s="57"/>
      <c r="I7" s="57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</row>
    <row r="8" ht="35.25" customHeight="1">
      <c r="A8" s="56"/>
      <c r="B8" s="59" t="s">
        <v>53</v>
      </c>
      <c r="C8" s="60">
        <f>SUM(C3:C7)</f>
        <v>20000000</v>
      </c>
      <c r="D8" s="56"/>
      <c r="E8" s="56"/>
      <c r="F8" s="56"/>
      <c r="G8" s="56"/>
      <c r="H8" s="57"/>
      <c r="I8" s="57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</row>
    <row r="9" ht="35.25" customHeight="1">
      <c r="A9" s="56"/>
      <c r="D9" s="56"/>
      <c r="E9" s="56"/>
      <c r="F9" s="56"/>
      <c r="G9" s="56"/>
      <c r="H9" s="57"/>
      <c r="I9" s="57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</row>
    <row r="10" ht="35.25" customHeight="1">
      <c r="A10" s="56"/>
      <c r="D10" s="56"/>
      <c r="E10" s="56"/>
      <c r="F10" s="56"/>
      <c r="H10" s="57"/>
      <c r="I10" s="57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</row>
    <row r="11" ht="35.25" customHeight="1">
      <c r="A11" s="56"/>
      <c r="B11" s="56"/>
      <c r="C11" s="56"/>
      <c r="D11" s="56"/>
      <c r="E11" s="56"/>
      <c r="F11" s="56"/>
      <c r="H11" s="57"/>
      <c r="I11" s="57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</row>
    <row r="12" ht="35.25" customHeight="1">
      <c r="A12" s="56"/>
      <c r="B12" s="56"/>
      <c r="C12" s="56"/>
      <c r="D12" s="56"/>
      <c r="E12" s="56"/>
      <c r="F12" s="56"/>
      <c r="H12" s="57"/>
      <c r="I12" s="57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</row>
    <row r="13" ht="35.25" customHeight="1">
      <c r="A13" s="56"/>
      <c r="B13" s="56"/>
      <c r="C13" s="56"/>
      <c r="D13" s="56"/>
      <c r="G13" s="56"/>
      <c r="H13" s="57"/>
      <c r="I13" s="57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</row>
    <row r="14" ht="35.25" customHeight="1">
      <c r="A14" s="56"/>
      <c r="B14" s="56"/>
      <c r="C14" s="56"/>
      <c r="D14" s="56"/>
      <c r="E14" s="56"/>
      <c r="F14" s="56"/>
      <c r="G14" s="56"/>
      <c r="H14" s="57"/>
      <c r="I14" s="57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</row>
    <row r="15" ht="35.25" customHeight="1">
      <c r="A15" s="56"/>
      <c r="B15" s="56"/>
      <c r="C15" s="56"/>
      <c r="D15" s="56"/>
      <c r="E15" s="56"/>
      <c r="F15" s="56"/>
      <c r="G15" s="56"/>
      <c r="H15" s="57"/>
      <c r="I15" s="57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</row>
    <row r="16" ht="35.25" customHeight="1">
      <c r="A16" s="56"/>
      <c r="B16" s="56"/>
      <c r="C16" s="56"/>
      <c r="D16" s="56"/>
      <c r="E16" s="56"/>
      <c r="F16" s="56"/>
      <c r="G16" s="56"/>
      <c r="H16" s="57"/>
      <c r="I16" s="57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</row>
    <row r="17" ht="35.25" customHeight="1">
      <c r="A17" s="56"/>
      <c r="B17" s="56"/>
      <c r="C17" s="56"/>
      <c r="D17" s="56"/>
      <c r="E17" s="56"/>
      <c r="F17" s="56"/>
      <c r="G17" s="56"/>
      <c r="H17" s="57"/>
      <c r="I17" s="57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</row>
    <row r="18" ht="35.25" customHeight="1">
      <c r="A18" s="56"/>
      <c r="E18" s="56"/>
      <c r="F18" s="56"/>
      <c r="G18" s="56"/>
      <c r="H18" s="57"/>
      <c r="I18" s="57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</row>
    <row r="19" ht="35.25" customHeight="1">
      <c r="A19" s="56"/>
      <c r="E19" s="56"/>
      <c r="F19" s="56"/>
      <c r="G19" s="56"/>
      <c r="H19" s="57"/>
      <c r="I19" s="57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</row>
    <row r="20" ht="35.25" customHeight="1">
      <c r="A20" s="56"/>
      <c r="E20" s="56"/>
      <c r="F20" s="56"/>
      <c r="G20" s="56"/>
      <c r="H20" s="57"/>
      <c r="I20" s="57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</row>
    <row r="21" ht="35.25" customHeight="1">
      <c r="A21" s="56"/>
      <c r="E21" s="56"/>
      <c r="F21" s="56"/>
      <c r="G21" s="56"/>
      <c r="H21" s="57"/>
      <c r="I21" s="57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</row>
    <row r="22" ht="35.25" customHeight="1">
      <c r="A22" s="56"/>
      <c r="E22" s="56"/>
      <c r="F22" s="56"/>
      <c r="G22" s="56"/>
      <c r="H22" s="57"/>
      <c r="I22" s="57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</row>
    <row r="23" ht="56.25" customHeight="1">
      <c r="A23" s="56"/>
      <c r="E23" s="56"/>
      <c r="F23" s="56"/>
      <c r="G23" s="56"/>
      <c r="H23" s="57"/>
      <c r="I23" s="57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</row>
    <row r="24" ht="35.25" customHeight="1">
      <c r="A24" s="56"/>
      <c r="B24" s="56"/>
      <c r="C24" s="56"/>
      <c r="D24" s="56"/>
      <c r="E24" s="56"/>
      <c r="F24" s="56"/>
      <c r="G24" s="56"/>
      <c r="H24" s="57"/>
      <c r="I24" s="57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</row>
    <row r="25" ht="35.25" customHeight="1">
      <c r="A25" s="56"/>
      <c r="B25" s="56"/>
      <c r="C25" s="56"/>
      <c r="D25" s="56"/>
      <c r="E25" s="56"/>
      <c r="F25" s="56"/>
      <c r="G25" s="56"/>
      <c r="H25" s="57"/>
      <c r="I25" s="57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</row>
    <row r="26" ht="35.25" customHeight="1">
      <c r="A26" s="56"/>
      <c r="B26" s="56"/>
      <c r="C26" s="56"/>
      <c r="D26" s="56"/>
      <c r="E26" s="56"/>
      <c r="F26" s="56"/>
      <c r="G26" s="56"/>
      <c r="H26" s="57"/>
      <c r="I26" s="57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</row>
    <row r="27" ht="35.25" customHeight="1">
      <c r="A27" s="56"/>
      <c r="B27" s="56"/>
      <c r="C27" s="56"/>
      <c r="D27" s="56"/>
      <c r="E27" s="56"/>
      <c r="F27" s="56"/>
      <c r="G27" s="56"/>
      <c r="H27" s="57"/>
      <c r="I27" s="57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ht="35.25" customHeight="1">
      <c r="A28" s="56"/>
      <c r="B28" s="56"/>
      <c r="C28" s="56"/>
      <c r="D28" s="56"/>
      <c r="E28" s="56"/>
      <c r="F28" s="56"/>
      <c r="G28" s="56"/>
      <c r="H28" s="57"/>
      <c r="I28" s="57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</row>
    <row r="29" ht="35.25" customHeight="1">
      <c r="A29" s="56"/>
      <c r="B29" s="56"/>
      <c r="C29" s="56"/>
      <c r="D29" s="56"/>
      <c r="E29" s="56"/>
      <c r="F29" s="56"/>
      <c r="G29" s="56"/>
      <c r="H29" s="57"/>
      <c r="I29" s="57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</row>
    <row r="30" ht="35.25" customHeight="1">
      <c r="A30" s="56"/>
      <c r="B30" s="56"/>
      <c r="C30" s="56"/>
      <c r="D30" s="56"/>
      <c r="E30" s="56"/>
      <c r="F30" s="56"/>
      <c r="G30" s="56"/>
      <c r="H30" s="57"/>
      <c r="I30" s="57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</row>
    <row r="31" ht="35.25" customHeight="1">
      <c r="A31" s="56"/>
      <c r="B31" s="56"/>
      <c r="C31" s="56"/>
      <c r="D31" s="56"/>
      <c r="E31" s="56"/>
      <c r="F31" s="56"/>
      <c r="G31" s="56"/>
      <c r="H31" s="57"/>
      <c r="I31" s="57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</row>
    <row r="32" ht="35.25" customHeight="1">
      <c r="A32" s="56"/>
      <c r="B32" s="56"/>
      <c r="C32" s="56"/>
      <c r="D32" s="56"/>
      <c r="E32" s="56"/>
      <c r="F32" s="56"/>
      <c r="G32" s="56"/>
      <c r="H32" s="57"/>
      <c r="I32" s="57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</row>
    <row r="33" ht="35.25" customHeight="1">
      <c r="A33" s="56"/>
      <c r="B33" s="56"/>
      <c r="C33" s="56"/>
      <c r="D33" s="56"/>
      <c r="E33" s="56"/>
      <c r="F33" s="56"/>
      <c r="G33" s="56"/>
      <c r="H33" s="57"/>
      <c r="I33" s="57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</row>
    <row r="34" ht="35.25" customHeight="1">
      <c r="A34" s="56"/>
      <c r="B34" s="56"/>
      <c r="C34" s="56"/>
      <c r="D34" s="56"/>
      <c r="E34" s="56"/>
      <c r="F34" s="56"/>
      <c r="G34" s="56"/>
      <c r="H34" s="57"/>
      <c r="I34" s="57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</row>
    <row r="35" ht="35.25" customHeight="1">
      <c r="A35" s="56"/>
      <c r="B35" s="56"/>
      <c r="C35" s="56"/>
      <c r="D35" s="56"/>
      <c r="E35" s="56"/>
      <c r="F35" s="56"/>
      <c r="G35" s="56"/>
      <c r="H35" s="57"/>
      <c r="I35" s="57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</row>
    <row r="36" ht="35.25" customHeight="1">
      <c r="A36" s="56"/>
      <c r="B36" s="56"/>
      <c r="C36" s="56"/>
      <c r="D36" s="56"/>
      <c r="E36" s="56"/>
      <c r="F36" s="56"/>
      <c r="G36" s="56"/>
      <c r="H36" s="57"/>
      <c r="I36" s="57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</row>
    <row r="37" ht="35.25" customHeight="1">
      <c r="A37" s="56"/>
      <c r="B37" s="56"/>
      <c r="C37" s="56"/>
      <c r="D37" s="56"/>
      <c r="E37" s="56"/>
      <c r="F37" s="56"/>
      <c r="G37" s="56"/>
      <c r="H37" s="57"/>
      <c r="I37" s="57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</row>
    <row r="38" ht="35.25" customHeight="1">
      <c r="A38" s="56"/>
      <c r="B38" s="56"/>
      <c r="C38" s="56"/>
      <c r="D38" s="56"/>
      <c r="E38" s="56"/>
      <c r="F38" s="56"/>
      <c r="G38" s="56"/>
      <c r="H38" s="57"/>
      <c r="I38" s="57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</row>
    <row r="39" ht="35.25" customHeight="1">
      <c r="A39" s="56"/>
      <c r="B39" s="56"/>
      <c r="C39" s="56"/>
      <c r="D39" s="56"/>
      <c r="E39" s="56"/>
      <c r="F39" s="56"/>
      <c r="G39" s="56"/>
      <c r="H39" s="57"/>
      <c r="I39" s="57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</row>
    <row r="40" ht="35.25" customHeight="1">
      <c r="A40" s="56"/>
      <c r="B40" s="56"/>
      <c r="C40" s="56"/>
      <c r="D40" s="56"/>
      <c r="E40" s="56"/>
      <c r="F40" s="56"/>
      <c r="G40" s="56"/>
      <c r="H40" s="57"/>
      <c r="I40" s="57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</row>
    <row r="41" ht="35.25" customHeight="1">
      <c r="A41" s="56"/>
      <c r="B41" s="56"/>
      <c r="C41" s="56"/>
      <c r="D41" s="56"/>
      <c r="E41" s="56"/>
      <c r="F41" s="56"/>
      <c r="G41" s="56"/>
      <c r="H41" s="57"/>
      <c r="I41" s="57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</row>
    <row r="42" ht="35.25" customHeight="1">
      <c r="A42" s="56"/>
      <c r="B42" s="56"/>
      <c r="C42" s="56"/>
      <c r="D42" s="56"/>
      <c r="E42" s="56"/>
      <c r="F42" s="56"/>
      <c r="G42" s="56"/>
      <c r="H42" s="57"/>
      <c r="I42" s="57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</row>
    <row r="43" ht="35.25" customHeight="1">
      <c r="A43" s="56"/>
      <c r="B43" s="56"/>
      <c r="C43" s="56"/>
      <c r="D43" s="56"/>
      <c r="E43" s="56"/>
      <c r="F43" s="56"/>
      <c r="G43" s="56"/>
      <c r="H43" s="57"/>
      <c r="I43" s="57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</row>
    <row r="44" ht="35.25" customHeight="1">
      <c r="A44" s="56"/>
      <c r="B44" s="56"/>
      <c r="C44" s="56"/>
      <c r="D44" s="56"/>
      <c r="E44" s="56"/>
      <c r="F44" s="56"/>
      <c r="G44" s="56"/>
      <c r="H44" s="57"/>
      <c r="I44" s="57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</row>
    <row r="45" ht="35.25" customHeight="1">
      <c r="A45" s="56"/>
      <c r="B45" s="56"/>
      <c r="C45" s="56"/>
      <c r="D45" s="56"/>
      <c r="E45" s="56"/>
      <c r="F45" s="56"/>
      <c r="G45" s="56"/>
      <c r="H45" s="57"/>
      <c r="I45" s="57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</row>
    <row r="46" ht="35.25" customHeight="1">
      <c r="A46" s="56"/>
      <c r="B46" s="56"/>
      <c r="C46" s="56"/>
      <c r="D46" s="56"/>
      <c r="E46" s="56"/>
      <c r="F46" s="56"/>
      <c r="G46" s="56"/>
      <c r="H46" s="57"/>
      <c r="I46" s="57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</row>
    <row r="47" ht="35.25" customHeight="1">
      <c r="A47" s="56"/>
      <c r="B47" s="56"/>
      <c r="C47" s="56"/>
      <c r="D47" s="56"/>
      <c r="E47" s="56"/>
      <c r="F47" s="56"/>
      <c r="G47" s="56"/>
      <c r="H47" s="57"/>
      <c r="I47" s="57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</row>
    <row r="48" ht="35.25" customHeight="1">
      <c r="A48" s="56"/>
      <c r="B48" s="56"/>
      <c r="C48" s="56"/>
      <c r="D48" s="56"/>
      <c r="E48" s="56"/>
      <c r="F48" s="56"/>
      <c r="G48" s="56"/>
      <c r="H48" s="57"/>
      <c r="I48" s="57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</row>
    <row r="49" ht="35.25" customHeight="1">
      <c r="A49" s="56"/>
      <c r="B49" s="56"/>
      <c r="C49" s="56"/>
      <c r="D49" s="56"/>
      <c r="E49" s="56"/>
      <c r="F49" s="56"/>
      <c r="G49" s="56"/>
      <c r="H49" s="57"/>
      <c r="I49" s="57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</row>
    <row r="50" ht="35.25" customHeight="1">
      <c r="A50" s="56"/>
      <c r="B50" s="56"/>
      <c r="C50" s="56"/>
      <c r="D50" s="56"/>
      <c r="E50" s="56"/>
      <c r="F50" s="56"/>
      <c r="G50" s="56"/>
      <c r="H50" s="57"/>
      <c r="I50" s="57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</row>
    <row r="51" ht="35.25" customHeight="1">
      <c r="A51" s="56"/>
      <c r="B51" s="56"/>
      <c r="C51" s="56"/>
      <c r="D51" s="56"/>
      <c r="E51" s="56"/>
      <c r="F51" s="56"/>
      <c r="G51" s="56"/>
      <c r="H51" s="57"/>
      <c r="I51" s="57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</row>
    <row r="52" ht="35.25" customHeight="1">
      <c r="A52" s="56"/>
      <c r="B52" s="56"/>
      <c r="C52" s="56"/>
      <c r="D52" s="56"/>
      <c r="E52" s="56"/>
      <c r="F52" s="56"/>
      <c r="G52" s="56"/>
      <c r="H52" s="57"/>
      <c r="I52" s="57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</row>
    <row r="53" ht="35.25" customHeight="1">
      <c r="A53" s="56"/>
      <c r="B53" s="56"/>
      <c r="C53" s="56"/>
      <c r="D53" s="56"/>
      <c r="E53" s="56"/>
      <c r="F53" s="56"/>
      <c r="G53" s="56"/>
      <c r="H53" s="57"/>
      <c r="I53" s="57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</row>
    <row r="54" ht="35.25" customHeight="1">
      <c r="A54" s="56"/>
      <c r="B54" s="56"/>
      <c r="C54" s="56"/>
      <c r="D54" s="56"/>
      <c r="E54" s="56"/>
      <c r="F54" s="56"/>
      <c r="G54" s="56"/>
      <c r="H54" s="57"/>
      <c r="I54" s="57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</row>
    <row r="55" ht="35.25" customHeight="1">
      <c r="A55" s="56"/>
      <c r="B55" s="56"/>
      <c r="C55" s="56"/>
      <c r="D55" s="56"/>
      <c r="E55" s="56"/>
      <c r="F55" s="56"/>
      <c r="G55" s="56"/>
      <c r="H55" s="57"/>
      <c r="I55" s="57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</row>
    <row r="56" ht="35.25" customHeight="1">
      <c r="A56" s="56"/>
      <c r="B56" s="56"/>
      <c r="C56" s="56"/>
      <c r="D56" s="56"/>
      <c r="E56" s="56"/>
      <c r="F56" s="56"/>
      <c r="G56" s="56"/>
      <c r="H56" s="57"/>
      <c r="I56" s="57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</row>
    <row r="57" ht="35.25" customHeight="1">
      <c r="A57" s="56"/>
      <c r="B57" s="56"/>
      <c r="C57" s="56"/>
      <c r="D57" s="56"/>
      <c r="E57" s="56"/>
      <c r="F57" s="56"/>
      <c r="G57" s="56"/>
      <c r="H57" s="57"/>
      <c r="I57" s="57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</row>
    <row r="58" ht="35.25" customHeight="1">
      <c r="A58" s="56"/>
      <c r="B58" s="56"/>
      <c r="C58" s="56"/>
      <c r="D58" s="56"/>
      <c r="E58" s="56"/>
      <c r="F58" s="56"/>
      <c r="G58" s="56"/>
      <c r="H58" s="57"/>
      <c r="I58" s="57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</row>
    <row r="59" ht="35.25" customHeight="1">
      <c r="A59" s="56"/>
      <c r="B59" s="56"/>
      <c r="C59" s="56"/>
      <c r="D59" s="56"/>
      <c r="E59" s="56"/>
      <c r="F59" s="56"/>
      <c r="G59" s="56"/>
      <c r="H59" s="57"/>
      <c r="I59" s="57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</row>
    <row r="60" ht="35.25" customHeight="1">
      <c r="A60" s="56"/>
      <c r="B60" s="56"/>
      <c r="C60" s="56"/>
      <c r="D60" s="56"/>
      <c r="E60" s="56"/>
      <c r="F60" s="56"/>
      <c r="G60" s="56"/>
      <c r="H60" s="57"/>
      <c r="I60" s="57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</row>
    <row r="61" ht="35.25" customHeight="1">
      <c r="A61" s="56"/>
      <c r="B61" s="56"/>
      <c r="C61" s="56"/>
      <c r="D61" s="56"/>
      <c r="E61" s="56"/>
      <c r="F61" s="56"/>
      <c r="G61" s="56"/>
      <c r="H61" s="57"/>
      <c r="I61" s="57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</row>
    <row r="62" ht="35.25" customHeight="1">
      <c r="A62" s="56"/>
      <c r="B62" s="56"/>
      <c r="C62" s="56"/>
      <c r="D62" s="56"/>
      <c r="E62" s="56"/>
      <c r="F62" s="56"/>
      <c r="G62" s="56"/>
      <c r="H62" s="57"/>
      <c r="I62" s="57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</row>
    <row r="63" ht="35.25" customHeight="1">
      <c r="A63" s="56"/>
      <c r="B63" s="56"/>
      <c r="C63" s="56"/>
      <c r="D63" s="56"/>
      <c r="E63" s="56"/>
      <c r="F63" s="56"/>
      <c r="G63" s="56"/>
      <c r="H63" s="57"/>
      <c r="I63" s="57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</row>
    <row r="64" ht="35.25" customHeight="1">
      <c r="A64" s="56"/>
      <c r="B64" s="56"/>
      <c r="C64" s="56"/>
      <c r="D64" s="56"/>
      <c r="E64" s="56"/>
      <c r="F64" s="56"/>
      <c r="G64" s="56"/>
      <c r="H64" s="57"/>
      <c r="I64" s="57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</row>
    <row r="65" ht="35.25" customHeight="1">
      <c r="A65" s="56"/>
      <c r="B65" s="56"/>
      <c r="C65" s="56"/>
      <c r="D65" s="56"/>
      <c r="E65" s="56"/>
      <c r="F65" s="56"/>
      <c r="G65" s="56"/>
      <c r="H65" s="57"/>
      <c r="I65" s="57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</row>
    <row r="66" ht="35.25" customHeight="1">
      <c r="A66" s="56"/>
      <c r="B66" s="56"/>
      <c r="C66" s="56"/>
      <c r="D66" s="56"/>
      <c r="E66" s="56"/>
      <c r="F66" s="56"/>
      <c r="G66" s="56"/>
      <c r="H66" s="57"/>
      <c r="I66" s="57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</row>
    <row r="67" ht="35.25" customHeight="1">
      <c r="A67" s="56"/>
      <c r="B67" s="56"/>
      <c r="C67" s="56"/>
      <c r="D67" s="56"/>
      <c r="E67" s="56"/>
      <c r="F67" s="56"/>
      <c r="G67" s="56"/>
      <c r="H67" s="57"/>
      <c r="I67" s="57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</row>
    <row r="68" ht="35.25" customHeight="1">
      <c r="A68" s="56"/>
      <c r="B68" s="56"/>
      <c r="C68" s="56"/>
      <c r="D68" s="56"/>
      <c r="E68" s="56"/>
      <c r="F68" s="56"/>
      <c r="G68" s="56"/>
      <c r="H68" s="57"/>
      <c r="I68" s="57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</row>
    <row r="69" ht="35.25" customHeight="1">
      <c r="A69" s="56"/>
      <c r="B69" s="56"/>
      <c r="C69" s="56"/>
      <c r="D69" s="56"/>
      <c r="E69" s="56"/>
      <c r="F69" s="56"/>
      <c r="G69" s="56"/>
      <c r="H69" s="57"/>
      <c r="I69" s="57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</row>
    <row r="70" ht="35.25" customHeight="1">
      <c r="A70" s="56"/>
      <c r="B70" s="56"/>
      <c r="C70" s="56"/>
      <c r="D70" s="56"/>
      <c r="E70" s="56"/>
      <c r="F70" s="56"/>
      <c r="G70" s="56"/>
      <c r="H70" s="57"/>
      <c r="I70" s="57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</row>
    <row r="71" ht="35.25" customHeight="1">
      <c r="A71" s="56"/>
      <c r="B71" s="56"/>
      <c r="C71" s="56"/>
      <c r="D71" s="56"/>
      <c r="E71" s="56"/>
      <c r="F71" s="56"/>
      <c r="G71" s="56"/>
      <c r="H71" s="57"/>
      <c r="I71" s="57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</row>
    <row r="72" ht="35.25" customHeight="1">
      <c r="A72" s="56"/>
      <c r="B72" s="56"/>
      <c r="C72" s="56"/>
      <c r="D72" s="56"/>
      <c r="E72" s="56"/>
      <c r="F72" s="56"/>
      <c r="G72" s="56"/>
      <c r="H72" s="57"/>
      <c r="I72" s="57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ht="35.25" customHeight="1">
      <c r="A73" s="56"/>
      <c r="B73" s="56"/>
      <c r="C73" s="56"/>
      <c r="D73" s="56"/>
      <c r="E73" s="56"/>
      <c r="F73" s="56"/>
      <c r="G73" s="56"/>
      <c r="H73" s="57"/>
      <c r="I73" s="57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</row>
    <row r="74" ht="35.25" customHeight="1">
      <c r="A74" s="56"/>
      <c r="B74" s="56"/>
      <c r="C74" s="56"/>
      <c r="D74" s="56"/>
      <c r="E74" s="56"/>
      <c r="F74" s="56"/>
      <c r="G74" s="56"/>
      <c r="H74" s="57"/>
      <c r="I74" s="57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</row>
    <row r="75" ht="35.25" customHeight="1">
      <c r="A75" s="56"/>
      <c r="B75" s="56"/>
      <c r="C75" s="56"/>
      <c r="D75" s="56"/>
      <c r="E75" s="56"/>
      <c r="F75" s="56"/>
      <c r="G75" s="56"/>
      <c r="H75" s="57"/>
      <c r="I75" s="57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</row>
    <row r="76" ht="35.25" customHeight="1">
      <c r="A76" s="56"/>
      <c r="B76" s="56"/>
      <c r="C76" s="56"/>
      <c r="D76" s="56"/>
      <c r="E76" s="56"/>
      <c r="F76" s="56"/>
      <c r="G76" s="56"/>
      <c r="H76" s="57"/>
      <c r="I76" s="57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</row>
    <row r="77" ht="35.25" customHeight="1">
      <c r="A77" s="56"/>
      <c r="B77" s="56"/>
      <c r="C77" s="56"/>
      <c r="D77" s="56"/>
      <c r="E77" s="56"/>
      <c r="F77" s="56"/>
      <c r="G77" s="56"/>
      <c r="H77" s="57"/>
      <c r="I77" s="57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</row>
    <row r="78" ht="35.25" customHeight="1">
      <c r="A78" s="56"/>
      <c r="B78" s="56"/>
      <c r="C78" s="56"/>
      <c r="D78" s="56"/>
      <c r="E78" s="56"/>
      <c r="F78" s="56"/>
      <c r="G78" s="56"/>
      <c r="H78" s="57"/>
      <c r="I78" s="57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</row>
    <row r="79" ht="35.25" customHeight="1">
      <c r="A79" s="56"/>
      <c r="B79" s="56"/>
      <c r="C79" s="56"/>
      <c r="D79" s="56"/>
      <c r="E79" s="56"/>
      <c r="F79" s="56"/>
      <c r="G79" s="56"/>
      <c r="H79" s="57"/>
      <c r="I79" s="57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</row>
    <row r="80" ht="35.25" customHeight="1">
      <c r="A80" s="56"/>
      <c r="B80" s="56"/>
      <c r="C80" s="56"/>
      <c r="D80" s="56"/>
      <c r="E80" s="56"/>
      <c r="F80" s="56"/>
      <c r="G80" s="56"/>
      <c r="H80" s="57"/>
      <c r="I80" s="57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</row>
    <row r="81" ht="35.25" customHeight="1">
      <c r="A81" s="56"/>
      <c r="B81" s="56"/>
      <c r="C81" s="56"/>
      <c r="D81" s="56"/>
      <c r="E81" s="56"/>
      <c r="F81" s="56"/>
      <c r="G81" s="56"/>
      <c r="H81" s="57"/>
      <c r="I81" s="57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</row>
    <row r="82" ht="35.25" customHeight="1">
      <c r="A82" s="56"/>
      <c r="B82" s="56"/>
      <c r="C82" s="56"/>
      <c r="D82" s="56"/>
      <c r="E82" s="56"/>
      <c r="F82" s="56"/>
      <c r="G82" s="56"/>
      <c r="H82" s="57"/>
      <c r="I82" s="57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</row>
    <row r="83" ht="35.25" customHeight="1">
      <c r="A83" s="56"/>
      <c r="B83" s="56"/>
      <c r="C83" s="56"/>
      <c r="D83" s="56"/>
      <c r="E83" s="56"/>
      <c r="F83" s="56"/>
      <c r="G83" s="56"/>
      <c r="H83" s="57"/>
      <c r="I83" s="57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</row>
    <row r="84" ht="35.25" customHeight="1">
      <c r="A84" s="56"/>
      <c r="B84" s="56"/>
      <c r="C84" s="56"/>
      <c r="D84" s="56"/>
      <c r="E84" s="56"/>
      <c r="F84" s="56"/>
      <c r="G84" s="56"/>
      <c r="H84" s="57"/>
      <c r="I84" s="57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</row>
    <row r="85" ht="35.25" customHeight="1">
      <c r="A85" s="56"/>
      <c r="B85" s="56"/>
      <c r="C85" s="56"/>
      <c r="D85" s="56"/>
      <c r="E85" s="56"/>
      <c r="F85" s="56"/>
      <c r="G85" s="56"/>
      <c r="H85" s="57"/>
      <c r="I85" s="57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</row>
    <row r="86" ht="35.25" customHeight="1">
      <c r="A86" s="56"/>
      <c r="B86" s="56"/>
      <c r="C86" s="56"/>
      <c r="D86" s="56"/>
      <c r="E86" s="56"/>
      <c r="F86" s="56"/>
      <c r="G86" s="56"/>
      <c r="H86" s="57"/>
      <c r="I86" s="57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</row>
    <row r="87" ht="35.25" customHeight="1">
      <c r="A87" s="56"/>
      <c r="B87" s="56"/>
      <c r="C87" s="56"/>
      <c r="D87" s="56"/>
      <c r="E87" s="56"/>
      <c r="F87" s="56"/>
      <c r="G87" s="56"/>
      <c r="H87" s="57"/>
      <c r="I87" s="57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</row>
    <row r="88" ht="35.25" customHeight="1">
      <c r="A88" s="56"/>
      <c r="B88" s="56"/>
      <c r="C88" s="56"/>
      <c r="D88" s="56"/>
      <c r="E88" s="56"/>
      <c r="F88" s="56"/>
      <c r="G88" s="56"/>
      <c r="H88" s="57"/>
      <c r="I88" s="57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</row>
    <row r="89" ht="35.25" customHeight="1">
      <c r="A89" s="56"/>
      <c r="B89" s="56"/>
      <c r="C89" s="56"/>
      <c r="D89" s="56"/>
      <c r="E89" s="56"/>
      <c r="F89" s="56"/>
      <c r="G89" s="56"/>
      <c r="H89" s="57"/>
      <c r="I89" s="57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</row>
    <row r="90" ht="35.25" customHeight="1">
      <c r="A90" s="56"/>
      <c r="B90" s="56"/>
      <c r="C90" s="56"/>
      <c r="D90" s="56"/>
      <c r="E90" s="56"/>
      <c r="F90" s="56"/>
      <c r="G90" s="56"/>
      <c r="H90" s="57"/>
      <c r="I90" s="57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</row>
    <row r="91" ht="35.25" customHeight="1">
      <c r="A91" s="56"/>
      <c r="B91" s="56"/>
      <c r="C91" s="56"/>
      <c r="D91" s="56"/>
      <c r="E91" s="56"/>
      <c r="F91" s="56"/>
      <c r="G91" s="56"/>
      <c r="H91" s="57"/>
      <c r="I91" s="57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</row>
    <row r="92" ht="35.25" customHeight="1">
      <c r="A92" s="56"/>
      <c r="B92" s="56"/>
      <c r="C92" s="56"/>
      <c r="D92" s="56"/>
      <c r="E92" s="56"/>
      <c r="F92" s="56"/>
      <c r="G92" s="56"/>
      <c r="H92" s="57"/>
      <c r="I92" s="57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</row>
    <row r="93" ht="35.25" customHeight="1">
      <c r="A93" s="56"/>
      <c r="B93" s="56"/>
      <c r="C93" s="56"/>
      <c r="D93" s="56"/>
      <c r="E93" s="56"/>
      <c r="F93" s="56"/>
      <c r="G93" s="56"/>
      <c r="H93" s="57"/>
      <c r="I93" s="57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</row>
    <row r="94" ht="35.25" customHeight="1">
      <c r="A94" s="56"/>
      <c r="B94" s="56"/>
      <c r="C94" s="56"/>
      <c r="D94" s="56"/>
      <c r="E94" s="56"/>
      <c r="F94" s="56"/>
      <c r="G94" s="56"/>
      <c r="H94" s="57"/>
      <c r="I94" s="57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</row>
    <row r="95" ht="35.25" customHeight="1">
      <c r="A95" s="56"/>
      <c r="B95" s="56"/>
      <c r="C95" s="56"/>
      <c r="D95" s="56"/>
      <c r="E95" s="56"/>
      <c r="F95" s="56"/>
      <c r="G95" s="56"/>
      <c r="H95" s="57"/>
      <c r="I95" s="57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</row>
    <row r="96" ht="35.25" customHeight="1">
      <c r="A96" s="56"/>
      <c r="B96" s="56"/>
      <c r="C96" s="56"/>
      <c r="D96" s="56"/>
      <c r="E96" s="56"/>
      <c r="F96" s="56"/>
      <c r="G96" s="56"/>
      <c r="H96" s="57"/>
      <c r="I96" s="57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</row>
    <row r="97" ht="35.25" customHeight="1">
      <c r="A97" s="56"/>
      <c r="B97" s="56"/>
      <c r="C97" s="56"/>
      <c r="D97" s="56"/>
      <c r="E97" s="56"/>
      <c r="F97" s="56"/>
      <c r="G97" s="56"/>
      <c r="H97" s="57"/>
      <c r="I97" s="57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</row>
    <row r="98" ht="35.25" customHeight="1">
      <c r="A98" s="56"/>
      <c r="B98" s="56"/>
      <c r="C98" s="56"/>
      <c r="D98" s="56"/>
      <c r="E98" s="56"/>
      <c r="F98" s="56"/>
      <c r="G98" s="56"/>
      <c r="H98" s="57"/>
      <c r="I98" s="57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</row>
    <row r="99" ht="35.25" customHeight="1">
      <c r="A99" s="56"/>
      <c r="B99" s="56"/>
      <c r="C99" s="56"/>
      <c r="D99" s="56"/>
      <c r="E99" s="56"/>
      <c r="F99" s="56"/>
      <c r="G99" s="56"/>
      <c r="H99" s="57"/>
      <c r="I99" s="57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</row>
    <row r="100" ht="35.25" customHeight="1">
      <c r="A100" s="56"/>
      <c r="B100" s="56"/>
      <c r="C100" s="56"/>
      <c r="D100" s="56"/>
      <c r="E100" s="56"/>
      <c r="F100" s="56"/>
      <c r="G100" s="56"/>
      <c r="H100" s="57"/>
      <c r="I100" s="57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</row>
    <row r="101" ht="35.25" customHeight="1">
      <c r="A101" s="56"/>
      <c r="B101" s="56"/>
      <c r="C101" s="56"/>
      <c r="D101" s="56"/>
      <c r="E101" s="56"/>
      <c r="F101" s="56"/>
      <c r="G101" s="56"/>
      <c r="H101" s="57"/>
      <c r="I101" s="57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</row>
    <row r="102" ht="35.25" customHeight="1">
      <c r="A102" s="56"/>
      <c r="B102" s="56"/>
      <c r="C102" s="56"/>
      <c r="D102" s="56"/>
      <c r="E102" s="56"/>
      <c r="F102" s="56"/>
      <c r="G102" s="56"/>
      <c r="H102" s="57"/>
      <c r="I102" s="57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</row>
    <row r="103" ht="35.25" customHeight="1">
      <c r="A103" s="56"/>
      <c r="B103" s="56"/>
      <c r="C103" s="56"/>
      <c r="D103" s="56"/>
      <c r="E103" s="56"/>
      <c r="F103" s="56"/>
      <c r="G103" s="56"/>
      <c r="H103" s="57"/>
      <c r="I103" s="57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</row>
    <row r="104" ht="35.25" customHeight="1">
      <c r="A104" s="56"/>
      <c r="B104" s="56"/>
      <c r="C104" s="56"/>
      <c r="D104" s="56"/>
      <c r="E104" s="56"/>
      <c r="F104" s="56"/>
      <c r="G104" s="56"/>
      <c r="H104" s="57"/>
      <c r="I104" s="57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</row>
    <row r="105" ht="35.25" customHeight="1">
      <c r="A105" s="56"/>
      <c r="B105" s="56"/>
      <c r="C105" s="56"/>
      <c r="D105" s="56"/>
      <c r="E105" s="56"/>
      <c r="F105" s="56"/>
      <c r="G105" s="56"/>
      <c r="H105" s="57"/>
      <c r="I105" s="57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</row>
    <row r="106" ht="35.25" customHeight="1">
      <c r="A106" s="56"/>
      <c r="B106" s="56"/>
      <c r="C106" s="56"/>
      <c r="D106" s="56"/>
      <c r="E106" s="56"/>
      <c r="F106" s="56"/>
      <c r="G106" s="56"/>
      <c r="H106" s="57"/>
      <c r="I106" s="57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</row>
    <row r="107" ht="35.25" customHeight="1">
      <c r="A107" s="56"/>
      <c r="B107" s="56"/>
      <c r="C107" s="56"/>
      <c r="D107" s="56"/>
      <c r="E107" s="56"/>
      <c r="F107" s="56"/>
      <c r="G107" s="56"/>
      <c r="H107" s="57"/>
      <c r="I107" s="57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</row>
    <row r="108" ht="35.25" customHeight="1">
      <c r="A108" s="56"/>
      <c r="B108" s="56"/>
      <c r="C108" s="56"/>
      <c r="D108" s="56"/>
      <c r="E108" s="56"/>
      <c r="F108" s="56"/>
      <c r="G108" s="56"/>
      <c r="H108" s="57"/>
      <c r="I108" s="57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</row>
    <row r="109" ht="35.25" customHeight="1">
      <c r="A109" s="56"/>
      <c r="B109" s="56"/>
      <c r="C109" s="56"/>
      <c r="D109" s="56"/>
      <c r="E109" s="56"/>
      <c r="F109" s="56"/>
      <c r="G109" s="56"/>
      <c r="H109" s="57"/>
      <c r="I109" s="57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</row>
    <row r="110" ht="35.25" customHeight="1">
      <c r="A110" s="56"/>
      <c r="B110" s="56"/>
      <c r="C110" s="56"/>
      <c r="D110" s="56"/>
      <c r="E110" s="56"/>
      <c r="F110" s="56"/>
      <c r="G110" s="56"/>
      <c r="H110" s="57"/>
      <c r="I110" s="57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</row>
    <row r="111" ht="35.25" customHeight="1">
      <c r="A111" s="56"/>
      <c r="B111" s="56"/>
      <c r="C111" s="56"/>
      <c r="D111" s="56"/>
      <c r="E111" s="56"/>
      <c r="F111" s="56"/>
      <c r="G111" s="56"/>
      <c r="H111" s="57"/>
      <c r="I111" s="57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</row>
    <row r="112" ht="35.25" customHeight="1">
      <c r="A112" s="56"/>
      <c r="B112" s="56"/>
      <c r="C112" s="56"/>
      <c r="D112" s="56"/>
      <c r="E112" s="56"/>
      <c r="F112" s="56"/>
      <c r="G112" s="56"/>
      <c r="H112" s="57"/>
      <c r="I112" s="57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</row>
    <row r="113" ht="35.25" customHeight="1">
      <c r="A113" s="56"/>
      <c r="B113" s="56"/>
      <c r="C113" s="56"/>
      <c r="D113" s="56"/>
      <c r="E113" s="56"/>
      <c r="F113" s="56"/>
      <c r="G113" s="56"/>
      <c r="H113" s="57"/>
      <c r="I113" s="57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</row>
    <row r="114" ht="35.25" customHeight="1">
      <c r="A114" s="56"/>
      <c r="B114" s="56"/>
      <c r="C114" s="56"/>
      <c r="D114" s="56"/>
      <c r="E114" s="56"/>
      <c r="F114" s="56"/>
      <c r="G114" s="56"/>
      <c r="H114" s="57"/>
      <c r="I114" s="57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</row>
    <row r="115" ht="35.25" customHeight="1">
      <c r="A115" s="56"/>
      <c r="B115" s="56"/>
      <c r="C115" s="56"/>
      <c r="D115" s="56"/>
      <c r="E115" s="56"/>
      <c r="F115" s="56"/>
      <c r="G115" s="56"/>
      <c r="H115" s="57"/>
      <c r="I115" s="57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</row>
    <row r="116" ht="35.25" customHeight="1">
      <c r="A116" s="56"/>
      <c r="B116" s="56"/>
      <c r="C116" s="56"/>
      <c r="D116" s="56"/>
      <c r="E116" s="56"/>
      <c r="F116" s="56"/>
      <c r="G116" s="56"/>
      <c r="H116" s="57"/>
      <c r="I116" s="57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</row>
    <row r="117" ht="35.25" customHeight="1">
      <c r="A117" s="56"/>
      <c r="B117" s="56"/>
      <c r="C117" s="56"/>
      <c r="D117" s="56"/>
      <c r="E117" s="56"/>
      <c r="F117" s="56"/>
      <c r="G117" s="56"/>
      <c r="H117" s="57"/>
      <c r="I117" s="57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</row>
    <row r="118" ht="35.25" customHeight="1">
      <c r="A118" s="56"/>
      <c r="B118" s="56"/>
      <c r="C118" s="56"/>
      <c r="D118" s="56"/>
      <c r="E118" s="56"/>
      <c r="F118" s="56"/>
      <c r="G118" s="56"/>
      <c r="H118" s="57"/>
      <c r="I118" s="57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</row>
    <row r="119" ht="35.25" customHeight="1">
      <c r="A119" s="56"/>
      <c r="B119" s="56"/>
      <c r="C119" s="56"/>
      <c r="D119" s="56"/>
      <c r="E119" s="56"/>
      <c r="F119" s="56"/>
      <c r="G119" s="56"/>
      <c r="H119" s="57"/>
      <c r="I119" s="57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</row>
    <row r="120" ht="35.25" customHeight="1">
      <c r="A120" s="56"/>
      <c r="B120" s="56"/>
      <c r="C120" s="56"/>
      <c r="D120" s="56"/>
      <c r="E120" s="56"/>
      <c r="F120" s="56"/>
      <c r="G120" s="56"/>
      <c r="H120" s="57"/>
      <c r="I120" s="57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</row>
    <row r="121" ht="35.25" customHeight="1">
      <c r="A121" s="56"/>
      <c r="B121" s="56"/>
      <c r="C121" s="56"/>
      <c r="D121" s="56"/>
      <c r="E121" s="56"/>
      <c r="F121" s="56"/>
      <c r="G121" s="56"/>
      <c r="H121" s="57"/>
      <c r="I121" s="57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</row>
    <row r="122" ht="35.25" customHeight="1">
      <c r="A122" s="56"/>
      <c r="B122" s="56"/>
      <c r="C122" s="56"/>
      <c r="D122" s="56"/>
      <c r="E122" s="56"/>
      <c r="F122" s="56"/>
      <c r="G122" s="56"/>
      <c r="H122" s="57"/>
      <c r="I122" s="57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</row>
    <row r="123" ht="35.25" customHeight="1">
      <c r="A123" s="56"/>
      <c r="B123" s="56"/>
      <c r="C123" s="56"/>
      <c r="D123" s="56"/>
      <c r="E123" s="56"/>
      <c r="F123" s="56"/>
      <c r="G123" s="56"/>
      <c r="H123" s="57"/>
      <c r="I123" s="57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</row>
    <row r="124" ht="35.25" customHeight="1">
      <c r="A124" s="56"/>
      <c r="B124" s="56"/>
      <c r="C124" s="56"/>
      <c r="D124" s="56"/>
      <c r="E124" s="56"/>
      <c r="F124" s="56"/>
      <c r="G124" s="56"/>
      <c r="H124" s="57"/>
      <c r="I124" s="57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</row>
    <row r="125" ht="35.25" customHeight="1">
      <c r="A125" s="56"/>
      <c r="B125" s="56"/>
      <c r="C125" s="56"/>
      <c r="D125" s="56"/>
      <c r="E125" s="56"/>
      <c r="F125" s="56"/>
      <c r="G125" s="56"/>
      <c r="H125" s="57"/>
      <c r="I125" s="57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</row>
    <row r="126" ht="35.25" customHeight="1">
      <c r="A126" s="56"/>
      <c r="B126" s="56"/>
      <c r="C126" s="56"/>
      <c r="D126" s="56"/>
      <c r="E126" s="56"/>
      <c r="F126" s="56"/>
      <c r="G126" s="56"/>
      <c r="H126" s="57"/>
      <c r="I126" s="57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</row>
    <row r="127" ht="35.25" customHeight="1">
      <c r="A127" s="56"/>
      <c r="B127" s="56"/>
      <c r="C127" s="56"/>
      <c r="D127" s="56"/>
      <c r="E127" s="56"/>
      <c r="F127" s="56"/>
      <c r="G127" s="56"/>
      <c r="H127" s="57"/>
      <c r="I127" s="57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</row>
    <row r="128" ht="35.25" customHeight="1">
      <c r="A128" s="56"/>
      <c r="B128" s="56"/>
      <c r="C128" s="56"/>
      <c r="D128" s="56"/>
      <c r="E128" s="56"/>
      <c r="F128" s="56"/>
      <c r="G128" s="56"/>
      <c r="H128" s="57"/>
      <c r="I128" s="57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</row>
    <row r="129" ht="35.25" customHeight="1">
      <c r="A129" s="56"/>
      <c r="B129" s="56"/>
      <c r="C129" s="56"/>
      <c r="D129" s="56"/>
      <c r="E129" s="56"/>
      <c r="F129" s="56"/>
      <c r="G129" s="56"/>
      <c r="H129" s="57"/>
      <c r="I129" s="57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</row>
    <row r="130" ht="35.25" customHeight="1">
      <c r="A130" s="56"/>
      <c r="B130" s="56"/>
      <c r="C130" s="56"/>
      <c r="D130" s="56"/>
      <c r="E130" s="56"/>
      <c r="F130" s="56"/>
      <c r="G130" s="56"/>
      <c r="H130" s="57"/>
      <c r="I130" s="57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</row>
    <row r="131" ht="35.25" customHeight="1">
      <c r="A131" s="56"/>
      <c r="B131" s="56"/>
      <c r="C131" s="56"/>
      <c r="D131" s="56"/>
      <c r="E131" s="56"/>
      <c r="F131" s="56"/>
      <c r="G131" s="56"/>
      <c r="H131" s="57"/>
      <c r="I131" s="57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</row>
    <row r="132" ht="35.25" customHeight="1">
      <c r="A132" s="56"/>
      <c r="B132" s="56"/>
      <c r="C132" s="56"/>
      <c r="D132" s="56"/>
      <c r="E132" s="56"/>
      <c r="F132" s="56"/>
      <c r="G132" s="56"/>
      <c r="H132" s="57"/>
      <c r="I132" s="57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</row>
    <row r="133" ht="35.25" customHeight="1">
      <c r="A133" s="56"/>
      <c r="B133" s="56"/>
      <c r="C133" s="56"/>
      <c r="D133" s="56"/>
      <c r="E133" s="56"/>
      <c r="F133" s="56"/>
      <c r="G133" s="56"/>
      <c r="H133" s="57"/>
      <c r="I133" s="57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</row>
    <row r="134" ht="35.25" customHeight="1">
      <c r="A134" s="56"/>
      <c r="B134" s="56"/>
      <c r="C134" s="56"/>
      <c r="D134" s="56"/>
      <c r="E134" s="56"/>
      <c r="F134" s="56"/>
      <c r="G134" s="56"/>
      <c r="H134" s="57"/>
      <c r="I134" s="57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</row>
    <row r="135" ht="35.25" customHeight="1">
      <c r="A135" s="56"/>
      <c r="B135" s="56"/>
      <c r="C135" s="56"/>
      <c r="D135" s="56"/>
      <c r="E135" s="56"/>
      <c r="F135" s="56"/>
      <c r="G135" s="56"/>
      <c r="H135" s="57"/>
      <c r="I135" s="57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</row>
    <row r="136" ht="35.25" customHeight="1">
      <c r="A136" s="56"/>
      <c r="B136" s="56"/>
      <c r="C136" s="56"/>
      <c r="D136" s="56"/>
      <c r="E136" s="56"/>
      <c r="F136" s="56"/>
      <c r="G136" s="56"/>
      <c r="H136" s="57"/>
      <c r="I136" s="57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</row>
    <row r="137" ht="35.25" customHeight="1">
      <c r="A137" s="56"/>
      <c r="B137" s="56"/>
      <c r="C137" s="56"/>
      <c r="D137" s="56"/>
      <c r="E137" s="56"/>
      <c r="F137" s="56"/>
      <c r="G137" s="56"/>
      <c r="H137" s="57"/>
      <c r="I137" s="57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</row>
    <row r="138" ht="35.25" customHeight="1">
      <c r="A138" s="56"/>
      <c r="B138" s="56"/>
      <c r="C138" s="56"/>
      <c r="D138" s="56"/>
      <c r="E138" s="56"/>
      <c r="F138" s="56"/>
      <c r="G138" s="56"/>
      <c r="H138" s="57"/>
      <c r="I138" s="57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</row>
    <row r="139" ht="35.25" customHeight="1">
      <c r="A139" s="56"/>
      <c r="B139" s="56"/>
      <c r="C139" s="56"/>
      <c r="D139" s="56"/>
      <c r="E139" s="56"/>
      <c r="F139" s="56"/>
      <c r="G139" s="56"/>
      <c r="H139" s="57"/>
      <c r="I139" s="57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</row>
    <row r="140" ht="35.25" customHeight="1">
      <c r="A140" s="56"/>
      <c r="B140" s="56"/>
      <c r="C140" s="56"/>
      <c r="D140" s="56"/>
      <c r="E140" s="56"/>
      <c r="F140" s="56"/>
      <c r="G140" s="56"/>
      <c r="H140" s="57"/>
      <c r="I140" s="57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</row>
    <row r="141" ht="35.25" customHeight="1">
      <c r="A141" s="56"/>
      <c r="B141" s="56"/>
      <c r="C141" s="56"/>
      <c r="D141" s="56"/>
      <c r="E141" s="56"/>
      <c r="F141" s="56"/>
      <c r="G141" s="56"/>
      <c r="H141" s="57"/>
      <c r="I141" s="57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</row>
    <row r="142" ht="35.25" customHeight="1">
      <c r="A142" s="56"/>
      <c r="B142" s="56"/>
      <c r="C142" s="56"/>
      <c r="D142" s="56"/>
      <c r="E142" s="56"/>
      <c r="F142" s="56"/>
      <c r="G142" s="56"/>
      <c r="H142" s="57"/>
      <c r="I142" s="57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</row>
    <row r="143" ht="35.25" customHeight="1">
      <c r="A143" s="56"/>
      <c r="B143" s="56"/>
      <c r="C143" s="56"/>
      <c r="D143" s="56"/>
      <c r="E143" s="56"/>
      <c r="F143" s="56"/>
      <c r="G143" s="56"/>
      <c r="H143" s="57"/>
      <c r="I143" s="57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</row>
    <row r="144" ht="35.25" customHeight="1">
      <c r="A144" s="56"/>
      <c r="B144" s="56"/>
      <c r="C144" s="56"/>
      <c r="D144" s="56"/>
      <c r="E144" s="56"/>
      <c r="F144" s="56"/>
      <c r="G144" s="56"/>
      <c r="H144" s="57"/>
      <c r="I144" s="57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</row>
    <row r="145" ht="35.25" customHeight="1">
      <c r="A145" s="56"/>
      <c r="B145" s="56"/>
      <c r="C145" s="56"/>
      <c r="D145" s="56"/>
      <c r="E145" s="56"/>
      <c r="F145" s="56"/>
      <c r="G145" s="56"/>
      <c r="H145" s="57"/>
      <c r="I145" s="57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</row>
    <row r="146" ht="35.25" customHeight="1">
      <c r="A146" s="56"/>
      <c r="B146" s="56"/>
      <c r="C146" s="56"/>
      <c r="D146" s="56"/>
      <c r="E146" s="56"/>
      <c r="F146" s="56"/>
      <c r="G146" s="56"/>
      <c r="H146" s="57"/>
      <c r="I146" s="57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</row>
    <row r="147" ht="35.25" customHeight="1">
      <c r="A147" s="56"/>
      <c r="B147" s="56"/>
      <c r="C147" s="56"/>
      <c r="D147" s="56"/>
      <c r="E147" s="56"/>
      <c r="F147" s="56"/>
      <c r="G147" s="56"/>
      <c r="H147" s="57"/>
      <c r="I147" s="57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</row>
    <row r="148" ht="35.25" customHeight="1">
      <c r="A148" s="56"/>
      <c r="B148" s="56"/>
      <c r="C148" s="56"/>
      <c r="D148" s="56"/>
      <c r="E148" s="56"/>
      <c r="F148" s="56"/>
      <c r="G148" s="56"/>
      <c r="H148" s="57"/>
      <c r="I148" s="57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</row>
    <row r="149" ht="35.25" customHeight="1">
      <c r="A149" s="56"/>
      <c r="B149" s="56"/>
      <c r="C149" s="56"/>
      <c r="D149" s="56"/>
      <c r="E149" s="56"/>
      <c r="F149" s="56"/>
      <c r="G149" s="56"/>
      <c r="H149" s="57"/>
      <c r="I149" s="57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</row>
    <row r="150" ht="35.25" customHeight="1">
      <c r="A150" s="56"/>
      <c r="B150" s="56"/>
      <c r="C150" s="56"/>
      <c r="D150" s="56"/>
      <c r="E150" s="56"/>
      <c r="F150" s="56"/>
      <c r="G150" s="56"/>
      <c r="H150" s="57"/>
      <c r="I150" s="57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</row>
    <row r="151" ht="35.25" customHeight="1">
      <c r="A151" s="56"/>
      <c r="B151" s="56"/>
      <c r="C151" s="56"/>
      <c r="D151" s="56"/>
      <c r="E151" s="56"/>
      <c r="F151" s="56"/>
      <c r="G151" s="56"/>
      <c r="H151" s="57"/>
      <c r="I151" s="57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</row>
    <row r="152" ht="35.25" customHeight="1">
      <c r="A152" s="56"/>
      <c r="B152" s="56"/>
      <c r="C152" s="56"/>
      <c r="D152" s="56"/>
      <c r="E152" s="56"/>
      <c r="F152" s="56"/>
      <c r="G152" s="56"/>
      <c r="H152" s="57"/>
      <c r="I152" s="57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</row>
    <row r="153" ht="35.25" customHeight="1">
      <c r="A153" s="56"/>
      <c r="B153" s="56"/>
      <c r="C153" s="56"/>
      <c r="D153" s="56"/>
      <c r="E153" s="56"/>
      <c r="F153" s="56"/>
      <c r="G153" s="56"/>
      <c r="H153" s="57"/>
      <c r="I153" s="57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</row>
    <row r="154" ht="35.25" customHeight="1">
      <c r="A154" s="56"/>
      <c r="B154" s="56"/>
      <c r="C154" s="56"/>
      <c r="D154" s="56"/>
      <c r="E154" s="56"/>
      <c r="F154" s="56"/>
      <c r="G154" s="56"/>
      <c r="H154" s="57"/>
      <c r="I154" s="57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</row>
    <row r="155" ht="35.25" customHeight="1">
      <c r="A155" s="56"/>
      <c r="B155" s="56"/>
      <c r="C155" s="56"/>
      <c r="D155" s="56"/>
      <c r="E155" s="56"/>
      <c r="F155" s="56"/>
      <c r="G155" s="56"/>
      <c r="H155" s="57"/>
      <c r="I155" s="57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</row>
    <row r="156" ht="35.25" customHeight="1">
      <c r="A156" s="56"/>
      <c r="B156" s="56"/>
      <c r="C156" s="56"/>
      <c r="D156" s="56"/>
      <c r="E156" s="56"/>
      <c r="F156" s="56"/>
      <c r="G156" s="56"/>
      <c r="H156" s="57"/>
      <c r="I156" s="57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</row>
    <row r="157" ht="35.25" customHeight="1">
      <c r="A157" s="56"/>
      <c r="B157" s="56"/>
      <c r="C157" s="56"/>
      <c r="D157" s="56"/>
      <c r="E157" s="56"/>
      <c r="F157" s="56"/>
      <c r="G157" s="56"/>
      <c r="H157" s="57"/>
      <c r="I157" s="57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</row>
    <row r="158" ht="35.25" customHeight="1">
      <c r="A158" s="56"/>
      <c r="B158" s="56"/>
      <c r="C158" s="56"/>
      <c r="D158" s="56"/>
      <c r="E158" s="56"/>
      <c r="F158" s="56"/>
      <c r="G158" s="56"/>
      <c r="H158" s="57"/>
      <c r="I158" s="57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</row>
    <row r="159" ht="35.25" customHeight="1">
      <c r="A159" s="56"/>
      <c r="B159" s="56"/>
      <c r="C159" s="56"/>
      <c r="D159" s="56"/>
      <c r="E159" s="56"/>
      <c r="F159" s="56"/>
      <c r="G159" s="56"/>
      <c r="H159" s="57"/>
      <c r="I159" s="57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</row>
    <row r="160" ht="35.25" customHeight="1">
      <c r="A160" s="56"/>
      <c r="B160" s="56"/>
      <c r="C160" s="56"/>
      <c r="D160" s="56"/>
      <c r="E160" s="56"/>
      <c r="F160" s="56"/>
      <c r="G160" s="56"/>
      <c r="H160" s="57"/>
      <c r="I160" s="57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</row>
    <row r="161" ht="35.25" customHeight="1">
      <c r="A161" s="56"/>
      <c r="B161" s="56"/>
      <c r="C161" s="56"/>
      <c r="D161" s="56"/>
      <c r="E161" s="56"/>
      <c r="F161" s="56"/>
      <c r="G161" s="56"/>
      <c r="H161" s="57"/>
      <c r="I161" s="57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</row>
    <row r="162" ht="35.25" customHeight="1">
      <c r="A162" s="56"/>
      <c r="B162" s="56"/>
      <c r="C162" s="56"/>
      <c r="D162" s="56"/>
      <c r="E162" s="56"/>
      <c r="F162" s="56"/>
      <c r="G162" s="56"/>
      <c r="H162" s="57"/>
      <c r="I162" s="57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</row>
    <row r="163" ht="35.25" customHeight="1">
      <c r="A163" s="56"/>
      <c r="B163" s="56"/>
      <c r="C163" s="56"/>
      <c r="D163" s="56"/>
      <c r="E163" s="56"/>
      <c r="F163" s="56"/>
      <c r="G163" s="56"/>
      <c r="H163" s="57"/>
      <c r="I163" s="57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</row>
    <row r="164" ht="35.25" customHeight="1">
      <c r="A164" s="56"/>
      <c r="B164" s="56"/>
      <c r="C164" s="56"/>
      <c r="D164" s="56"/>
      <c r="E164" s="56"/>
      <c r="F164" s="56"/>
      <c r="G164" s="56"/>
      <c r="H164" s="57"/>
      <c r="I164" s="57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</row>
    <row r="165" ht="35.25" customHeight="1">
      <c r="A165" s="56"/>
      <c r="B165" s="56"/>
      <c r="C165" s="56"/>
      <c r="D165" s="56"/>
      <c r="E165" s="56"/>
      <c r="F165" s="56"/>
      <c r="G165" s="56"/>
      <c r="H165" s="57"/>
      <c r="I165" s="57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</row>
    <row r="166" ht="35.25" customHeight="1">
      <c r="A166" s="56"/>
      <c r="B166" s="56"/>
      <c r="C166" s="56"/>
      <c r="D166" s="56"/>
      <c r="E166" s="56"/>
      <c r="F166" s="56"/>
      <c r="G166" s="56"/>
      <c r="H166" s="57"/>
      <c r="I166" s="57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</row>
    <row r="167" ht="35.25" customHeight="1">
      <c r="A167" s="56"/>
      <c r="B167" s="56"/>
      <c r="C167" s="56"/>
      <c r="D167" s="56"/>
      <c r="E167" s="56"/>
      <c r="F167" s="56"/>
      <c r="G167" s="56"/>
      <c r="H167" s="57"/>
      <c r="I167" s="57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</row>
    <row r="168" ht="35.25" customHeight="1">
      <c r="A168" s="56"/>
      <c r="B168" s="56"/>
      <c r="C168" s="56"/>
      <c r="D168" s="56"/>
      <c r="E168" s="56"/>
      <c r="F168" s="56"/>
      <c r="G168" s="56"/>
      <c r="H168" s="57"/>
      <c r="I168" s="57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</row>
    <row r="169" ht="35.25" customHeight="1">
      <c r="A169" s="56"/>
      <c r="B169" s="56"/>
      <c r="C169" s="56"/>
      <c r="D169" s="56"/>
      <c r="E169" s="56"/>
      <c r="F169" s="56"/>
      <c r="G169" s="56"/>
      <c r="H169" s="57"/>
      <c r="I169" s="57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</row>
    <row r="170" ht="35.25" customHeight="1">
      <c r="A170" s="56"/>
      <c r="B170" s="56"/>
      <c r="C170" s="56"/>
      <c r="D170" s="56"/>
      <c r="E170" s="56"/>
      <c r="F170" s="56"/>
      <c r="G170" s="56"/>
      <c r="H170" s="57"/>
      <c r="I170" s="57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</row>
    <row r="171" ht="35.25" customHeight="1">
      <c r="A171" s="56"/>
      <c r="B171" s="56"/>
      <c r="C171" s="56"/>
      <c r="D171" s="56"/>
      <c r="E171" s="56"/>
      <c r="F171" s="56"/>
      <c r="G171" s="56"/>
      <c r="H171" s="57"/>
      <c r="I171" s="57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</row>
    <row r="172" ht="35.25" customHeight="1">
      <c r="A172" s="56"/>
      <c r="B172" s="56"/>
      <c r="C172" s="56"/>
      <c r="D172" s="56"/>
      <c r="E172" s="56"/>
      <c r="F172" s="56"/>
      <c r="G172" s="56"/>
      <c r="H172" s="57"/>
      <c r="I172" s="57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</row>
    <row r="173" ht="35.25" customHeight="1">
      <c r="A173" s="56"/>
      <c r="B173" s="56"/>
      <c r="C173" s="56"/>
      <c r="D173" s="56"/>
      <c r="E173" s="56"/>
      <c r="F173" s="56"/>
      <c r="G173" s="56"/>
      <c r="H173" s="57"/>
      <c r="I173" s="57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</row>
    <row r="174" ht="35.25" customHeight="1">
      <c r="A174" s="56"/>
      <c r="B174" s="56"/>
      <c r="C174" s="56"/>
      <c r="D174" s="56"/>
      <c r="E174" s="56"/>
      <c r="F174" s="56"/>
      <c r="G174" s="56"/>
      <c r="H174" s="57"/>
      <c r="I174" s="57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</row>
    <row r="175" ht="35.25" customHeight="1">
      <c r="A175" s="56"/>
      <c r="B175" s="56"/>
      <c r="C175" s="56"/>
      <c r="D175" s="56"/>
      <c r="E175" s="56"/>
      <c r="F175" s="56"/>
      <c r="G175" s="56"/>
      <c r="H175" s="57"/>
      <c r="I175" s="57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</row>
    <row r="176" ht="35.25" customHeight="1">
      <c r="A176" s="56"/>
      <c r="B176" s="56"/>
      <c r="C176" s="56"/>
      <c r="D176" s="56"/>
      <c r="E176" s="56"/>
      <c r="F176" s="56"/>
      <c r="G176" s="56"/>
      <c r="H176" s="57"/>
      <c r="I176" s="57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</row>
    <row r="177" ht="35.25" customHeight="1">
      <c r="A177" s="56"/>
      <c r="B177" s="56"/>
      <c r="C177" s="56"/>
      <c r="D177" s="56"/>
      <c r="E177" s="56"/>
      <c r="F177" s="56"/>
      <c r="G177" s="56"/>
      <c r="H177" s="57"/>
      <c r="I177" s="57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</row>
    <row r="178" ht="35.25" customHeight="1">
      <c r="A178" s="56"/>
      <c r="B178" s="56"/>
      <c r="C178" s="56"/>
      <c r="D178" s="56"/>
      <c r="E178" s="56"/>
      <c r="F178" s="56"/>
      <c r="G178" s="56"/>
      <c r="H178" s="57"/>
      <c r="I178" s="57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</row>
    <row r="179" ht="35.25" customHeight="1">
      <c r="A179" s="56"/>
      <c r="B179" s="56"/>
      <c r="C179" s="56"/>
      <c r="D179" s="56"/>
      <c r="E179" s="56"/>
      <c r="F179" s="56"/>
      <c r="G179" s="56"/>
      <c r="H179" s="57"/>
      <c r="I179" s="57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</row>
    <row r="180" ht="35.25" customHeight="1">
      <c r="A180" s="56"/>
      <c r="B180" s="56"/>
      <c r="C180" s="56"/>
      <c r="D180" s="56"/>
      <c r="E180" s="56"/>
      <c r="F180" s="56"/>
      <c r="G180" s="56"/>
      <c r="H180" s="57"/>
      <c r="I180" s="57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</row>
    <row r="181" ht="35.25" customHeight="1">
      <c r="A181" s="56"/>
      <c r="B181" s="56"/>
      <c r="C181" s="56"/>
      <c r="D181" s="56"/>
      <c r="E181" s="56"/>
      <c r="F181" s="56"/>
      <c r="G181" s="56"/>
      <c r="H181" s="57"/>
      <c r="I181" s="57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</row>
    <row r="182" ht="35.25" customHeight="1">
      <c r="A182" s="56"/>
      <c r="B182" s="56"/>
      <c r="C182" s="56"/>
      <c r="D182" s="56"/>
      <c r="E182" s="56"/>
      <c r="F182" s="56"/>
      <c r="G182" s="56"/>
      <c r="H182" s="57"/>
      <c r="I182" s="57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</row>
    <row r="183" ht="35.25" customHeight="1">
      <c r="A183" s="56"/>
      <c r="B183" s="56"/>
      <c r="C183" s="56"/>
      <c r="D183" s="56"/>
      <c r="E183" s="56"/>
      <c r="F183" s="56"/>
      <c r="G183" s="56"/>
      <c r="H183" s="57"/>
      <c r="I183" s="57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</row>
    <row r="184" ht="35.25" customHeight="1">
      <c r="A184" s="56"/>
      <c r="B184" s="56"/>
      <c r="C184" s="56"/>
      <c r="D184" s="56"/>
      <c r="E184" s="56"/>
      <c r="F184" s="56"/>
      <c r="G184" s="56"/>
      <c r="H184" s="57"/>
      <c r="I184" s="57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</row>
    <row r="185" ht="35.25" customHeight="1">
      <c r="A185" s="56"/>
      <c r="B185" s="56"/>
      <c r="C185" s="56"/>
      <c r="D185" s="56"/>
      <c r="E185" s="56"/>
      <c r="F185" s="56"/>
      <c r="G185" s="56"/>
      <c r="H185" s="57"/>
      <c r="I185" s="57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</row>
    <row r="186" ht="35.25" customHeight="1">
      <c r="A186" s="56"/>
      <c r="B186" s="56"/>
      <c r="C186" s="56"/>
      <c r="D186" s="56"/>
      <c r="E186" s="56"/>
      <c r="F186" s="56"/>
      <c r="G186" s="56"/>
      <c r="H186" s="57"/>
      <c r="I186" s="57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</row>
    <row r="187" ht="35.25" customHeight="1">
      <c r="A187" s="56"/>
      <c r="B187" s="56"/>
      <c r="C187" s="56"/>
      <c r="D187" s="56"/>
      <c r="E187" s="56"/>
      <c r="F187" s="56"/>
      <c r="G187" s="56"/>
      <c r="H187" s="57"/>
      <c r="I187" s="57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</row>
    <row r="188" ht="35.25" customHeight="1">
      <c r="A188" s="56"/>
      <c r="B188" s="56"/>
      <c r="C188" s="56"/>
      <c r="D188" s="56"/>
      <c r="E188" s="56"/>
      <c r="F188" s="56"/>
      <c r="G188" s="56"/>
      <c r="H188" s="57"/>
      <c r="I188" s="57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</row>
    <row r="189" ht="35.25" customHeight="1">
      <c r="A189" s="56"/>
      <c r="B189" s="56"/>
      <c r="C189" s="56"/>
      <c r="D189" s="56"/>
      <c r="E189" s="56"/>
      <c r="F189" s="56"/>
      <c r="G189" s="56"/>
      <c r="H189" s="57"/>
      <c r="I189" s="57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</row>
    <row r="190" ht="35.25" customHeight="1">
      <c r="A190" s="56"/>
      <c r="B190" s="56"/>
      <c r="C190" s="56"/>
      <c r="D190" s="56"/>
      <c r="E190" s="56"/>
      <c r="F190" s="56"/>
      <c r="G190" s="56"/>
      <c r="H190" s="57"/>
      <c r="I190" s="57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</row>
    <row r="191" ht="35.25" customHeight="1">
      <c r="A191" s="56"/>
      <c r="B191" s="56"/>
      <c r="C191" s="56"/>
      <c r="D191" s="56"/>
      <c r="E191" s="56"/>
      <c r="F191" s="56"/>
      <c r="G191" s="56"/>
      <c r="H191" s="57"/>
      <c r="I191" s="57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</row>
    <row r="192" ht="35.25" customHeight="1">
      <c r="A192" s="56"/>
      <c r="B192" s="56"/>
      <c r="C192" s="56"/>
      <c r="D192" s="56"/>
      <c r="E192" s="56"/>
      <c r="F192" s="56"/>
      <c r="G192" s="56"/>
      <c r="H192" s="57"/>
      <c r="I192" s="57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</row>
    <row r="193" ht="35.25" customHeight="1">
      <c r="A193" s="56"/>
      <c r="B193" s="56"/>
      <c r="C193" s="56"/>
      <c r="D193" s="56"/>
      <c r="E193" s="56"/>
      <c r="F193" s="56"/>
      <c r="G193" s="56"/>
      <c r="H193" s="57"/>
      <c r="I193" s="57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</row>
    <row r="194" ht="35.25" customHeight="1">
      <c r="A194" s="56"/>
      <c r="B194" s="56"/>
      <c r="C194" s="56"/>
      <c r="D194" s="56"/>
      <c r="E194" s="56"/>
      <c r="F194" s="56"/>
      <c r="G194" s="56"/>
      <c r="H194" s="57"/>
      <c r="I194" s="57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</row>
    <row r="195" ht="35.25" customHeight="1">
      <c r="A195" s="56"/>
      <c r="B195" s="56"/>
      <c r="C195" s="56"/>
      <c r="D195" s="56"/>
      <c r="E195" s="56"/>
      <c r="F195" s="56"/>
      <c r="G195" s="56"/>
      <c r="H195" s="57"/>
      <c r="I195" s="57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</row>
    <row r="196" ht="35.25" customHeight="1">
      <c r="A196" s="56"/>
      <c r="B196" s="56"/>
      <c r="C196" s="56"/>
      <c r="D196" s="56"/>
      <c r="E196" s="56"/>
      <c r="F196" s="56"/>
      <c r="G196" s="56"/>
      <c r="H196" s="57"/>
      <c r="I196" s="57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</row>
    <row r="197" ht="35.25" customHeight="1">
      <c r="A197" s="56"/>
      <c r="B197" s="56"/>
      <c r="C197" s="56"/>
      <c r="D197" s="56"/>
      <c r="E197" s="56"/>
      <c r="F197" s="56"/>
      <c r="G197" s="56"/>
      <c r="H197" s="57"/>
      <c r="I197" s="57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</row>
    <row r="198" ht="35.25" customHeight="1">
      <c r="A198" s="56"/>
      <c r="B198" s="56"/>
      <c r="C198" s="56"/>
      <c r="D198" s="56"/>
      <c r="E198" s="56"/>
      <c r="F198" s="56"/>
      <c r="G198" s="56"/>
      <c r="H198" s="57"/>
      <c r="I198" s="57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</row>
    <row r="199" ht="35.25" customHeight="1">
      <c r="A199" s="56"/>
      <c r="B199" s="56"/>
      <c r="C199" s="56"/>
      <c r="D199" s="56"/>
      <c r="E199" s="56"/>
      <c r="F199" s="56"/>
      <c r="G199" s="56"/>
      <c r="H199" s="57"/>
      <c r="I199" s="57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</row>
    <row r="200" ht="35.25" customHeight="1">
      <c r="A200" s="56"/>
      <c r="B200" s="56"/>
      <c r="C200" s="56"/>
      <c r="D200" s="56"/>
      <c r="E200" s="56"/>
      <c r="F200" s="56"/>
      <c r="G200" s="56"/>
      <c r="H200" s="57"/>
      <c r="I200" s="57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</row>
    <row r="201" ht="35.25" customHeight="1">
      <c r="A201" s="56"/>
      <c r="B201" s="56"/>
      <c r="C201" s="56"/>
      <c r="D201" s="56"/>
      <c r="E201" s="56"/>
      <c r="F201" s="56"/>
      <c r="G201" s="56"/>
      <c r="H201" s="57"/>
      <c r="I201" s="57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</row>
    <row r="202" ht="35.25" customHeight="1">
      <c r="A202" s="56"/>
      <c r="B202" s="56"/>
      <c r="C202" s="56"/>
      <c r="D202" s="56"/>
      <c r="E202" s="56"/>
      <c r="F202" s="56"/>
      <c r="G202" s="56"/>
      <c r="H202" s="57"/>
      <c r="I202" s="57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</row>
    <row r="203" ht="35.25" customHeight="1">
      <c r="A203" s="56"/>
      <c r="B203" s="56"/>
      <c r="C203" s="56"/>
      <c r="D203" s="56"/>
      <c r="E203" s="56"/>
      <c r="F203" s="56"/>
      <c r="G203" s="56"/>
      <c r="H203" s="57"/>
      <c r="I203" s="57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</row>
    <row r="204" ht="35.25" customHeight="1">
      <c r="A204" s="56"/>
      <c r="B204" s="56"/>
      <c r="C204" s="56"/>
      <c r="D204" s="56"/>
      <c r="E204" s="56"/>
      <c r="F204" s="56"/>
      <c r="G204" s="56"/>
      <c r="H204" s="57"/>
      <c r="I204" s="57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</row>
    <row r="205" ht="35.25" customHeight="1">
      <c r="A205" s="56"/>
      <c r="B205" s="56"/>
      <c r="C205" s="56"/>
      <c r="D205" s="56"/>
      <c r="E205" s="56"/>
      <c r="F205" s="56"/>
      <c r="G205" s="56"/>
      <c r="H205" s="57"/>
      <c r="I205" s="57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</row>
    <row r="206" ht="35.25" customHeight="1">
      <c r="A206" s="56"/>
      <c r="B206" s="56"/>
      <c r="C206" s="56"/>
      <c r="D206" s="56"/>
      <c r="E206" s="56"/>
      <c r="F206" s="56"/>
      <c r="G206" s="56"/>
      <c r="H206" s="57"/>
      <c r="I206" s="57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</row>
    <row r="207" ht="35.25" customHeight="1">
      <c r="A207" s="56"/>
      <c r="B207" s="56"/>
      <c r="C207" s="56"/>
      <c r="D207" s="56"/>
      <c r="E207" s="56"/>
      <c r="F207" s="56"/>
      <c r="G207" s="56"/>
      <c r="H207" s="57"/>
      <c r="I207" s="57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</row>
    <row r="208" ht="35.25" customHeight="1">
      <c r="A208" s="56"/>
      <c r="B208" s="56"/>
      <c r="C208" s="56"/>
      <c r="D208" s="56"/>
      <c r="E208" s="56"/>
      <c r="F208" s="56"/>
      <c r="G208" s="56"/>
      <c r="H208" s="57"/>
      <c r="I208" s="57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</row>
    <row r="209" ht="35.25" customHeight="1">
      <c r="A209" s="56"/>
      <c r="B209" s="56"/>
      <c r="C209" s="56"/>
      <c r="D209" s="56"/>
      <c r="E209" s="56"/>
      <c r="F209" s="56"/>
      <c r="G209" s="56"/>
      <c r="H209" s="57"/>
      <c r="I209" s="57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</row>
    <row r="210" ht="35.25" customHeight="1">
      <c r="A210" s="56"/>
      <c r="B210" s="56"/>
      <c r="C210" s="56"/>
      <c r="D210" s="56"/>
      <c r="E210" s="56"/>
      <c r="F210" s="56"/>
      <c r="G210" s="56"/>
      <c r="H210" s="57"/>
      <c r="I210" s="57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</row>
    <row r="211" ht="35.25" customHeight="1">
      <c r="A211" s="56"/>
      <c r="B211" s="56"/>
      <c r="C211" s="56"/>
      <c r="D211" s="56"/>
      <c r="E211" s="56"/>
      <c r="F211" s="56"/>
      <c r="G211" s="56"/>
      <c r="H211" s="57"/>
      <c r="I211" s="57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</row>
    <row r="212" ht="35.25" customHeight="1">
      <c r="A212" s="56"/>
      <c r="B212" s="56"/>
      <c r="C212" s="56"/>
      <c r="D212" s="56"/>
      <c r="E212" s="56"/>
      <c r="F212" s="56"/>
      <c r="G212" s="56"/>
      <c r="H212" s="57"/>
      <c r="I212" s="57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</row>
    <row r="213" ht="35.25" customHeight="1">
      <c r="A213" s="56"/>
      <c r="B213" s="56"/>
      <c r="C213" s="56"/>
      <c r="D213" s="56"/>
      <c r="E213" s="56"/>
      <c r="F213" s="56"/>
      <c r="G213" s="56"/>
      <c r="H213" s="57"/>
      <c r="I213" s="57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</row>
    <row r="214" ht="35.25" customHeight="1">
      <c r="A214" s="56"/>
      <c r="B214" s="56"/>
      <c r="C214" s="56"/>
      <c r="D214" s="56"/>
      <c r="E214" s="56"/>
      <c r="F214" s="56"/>
      <c r="G214" s="56"/>
      <c r="H214" s="57"/>
      <c r="I214" s="57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</row>
    <row r="215" ht="35.25" customHeight="1">
      <c r="A215" s="56"/>
      <c r="B215" s="56"/>
      <c r="C215" s="56"/>
      <c r="D215" s="56"/>
      <c r="E215" s="56"/>
      <c r="F215" s="56"/>
      <c r="G215" s="56"/>
      <c r="H215" s="57"/>
      <c r="I215" s="57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</row>
    <row r="216" ht="35.25" customHeight="1">
      <c r="A216" s="56"/>
      <c r="B216" s="56"/>
      <c r="C216" s="56"/>
      <c r="D216" s="56"/>
      <c r="E216" s="56"/>
      <c r="F216" s="56"/>
      <c r="G216" s="56"/>
      <c r="H216" s="57"/>
      <c r="I216" s="57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</row>
    <row r="217" ht="35.25" customHeight="1">
      <c r="A217" s="56"/>
      <c r="B217" s="56"/>
      <c r="C217" s="56"/>
      <c r="D217" s="56"/>
      <c r="E217" s="56"/>
      <c r="F217" s="56"/>
      <c r="G217" s="56"/>
      <c r="H217" s="57"/>
      <c r="I217" s="57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</row>
    <row r="218" ht="35.25" customHeight="1">
      <c r="A218" s="56"/>
      <c r="B218" s="56"/>
      <c r="C218" s="56"/>
      <c r="D218" s="56"/>
      <c r="E218" s="56"/>
      <c r="F218" s="56"/>
      <c r="G218" s="56"/>
      <c r="H218" s="57"/>
      <c r="I218" s="57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</row>
    <row r="219" ht="35.25" customHeight="1">
      <c r="A219" s="56"/>
      <c r="B219" s="56"/>
      <c r="C219" s="56"/>
      <c r="D219" s="56"/>
      <c r="E219" s="56"/>
      <c r="F219" s="56"/>
      <c r="G219" s="56"/>
      <c r="H219" s="57"/>
      <c r="I219" s="57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</row>
    <row r="220" ht="35.25" customHeight="1">
      <c r="A220" s="56"/>
      <c r="B220" s="56"/>
      <c r="C220" s="56"/>
      <c r="D220" s="56"/>
      <c r="E220" s="56"/>
      <c r="F220" s="56"/>
      <c r="G220" s="56"/>
      <c r="H220" s="57"/>
      <c r="I220" s="57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</row>
    <row r="221" ht="35.25" customHeight="1">
      <c r="A221" s="56"/>
      <c r="B221" s="56"/>
      <c r="C221" s="56"/>
      <c r="D221" s="56"/>
      <c r="E221" s="56"/>
      <c r="F221" s="56"/>
      <c r="G221" s="56"/>
      <c r="H221" s="57"/>
      <c r="I221" s="57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</row>
    <row r="222" ht="35.25" customHeight="1">
      <c r="A222" s="56"/>
      <c r="B222" s="56"/>
      <c r="C222" s="56"/>
      <c r="D222" s="56"/>
      <c r="E222" s="56"/>
      <c r="F222" s="56"/>
      <c r="G222" s="56"/>
      <c r="H222" s="57"/>
      <c r="I222" s="57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</row>
    <row r="223" ht="35.25" customHeight="1">
      <c r="A223" s="56"/>
      <c r="B223" s="56"/>
      <c r="C223" s="56"/>
      <c r="D223" s="56"/>
      <c r="E223" s="56"/>
      <c r="F223" s="56"/>
      <c r="G223" s="56"/>
      <c r="H223" s="57"/>
      <c r="I223" s="57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</row>
    <row r="224" ht="35.25" customHeight="1">
      <c r="A224" s="56"/>
      <c r="B224" s="56"/>
      <c r="C224" s="56"/>
      <c r="D224" s="56"/>
      <c r="E224" s="56"/>
      <c r="F224" s="56"/>
      <c r="G224" s="56"/>
      <c r="H224" s="57"/>
      <c r="I224" s="57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</row>
    <row r="225" ht="35.25" customHeight="1">
      <c r="A225" s="56"/>
      <c r="B225" s="56"/>
      <c r="C225" s="56"/>
      <c r="D225" s="56"/>
      <c r="E225" s="56"/>
      <c r="F225" s="56"/>
      <c r="G225" s="56"/>
      <c r="H225" s="57"/>
      <c r="I225" s="57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</row>
    <row r="226" ht="35.25" customHeight="1">
      <c r="A226" s="56"/>
      <c r="B226" s="56"/>
      <c r="C226" s="56"/>
      <c r="D226" s="56"/>
      <c r="E226" s="56"/>
      <c r="F226" s="56"/>
      <c r="G226" s="56"/>
      <c r="H226" s="57"/>
      <c r="I226" s="57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</row>
    <row r="227" ht="35.25" customHeight="1">
      <c r="A227" s="56"/>
      <c r="B227" s="56"/>
      <c r="C227" s="56"/>
      <c r="D227" s="56"/>
      <c r="E227" s="56"/>
      <c r="F227" s="56"/>
      <c r="G227" s="56"/>
      <c r="H227" s="57"/>
      <c r="I227" s="57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</row>
    <row r="228" ht="35.25" customHeight="1">
      <c r="A228" s="56"/>
      <c r="B228" s="56"/>
      <c r="C228" s="56"/>
      <c r="D228" s="56"/>
      <c r="E228" s="56"/>
      <c r="F228" s="56"/>
      <c r="G228" s="56"/>
      <c r="H228" s="57"/>
      <c r="I228" s="57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</row>
    <row r="229" ht="35.25" customHeight="1">
      <c r="A229" s="56"/>
      <c r="B229" s="56"/>
      <c r="C229" s="56"/>
      <c r="D229" s="56"/>
      <c r="E229" s="56"/>
      <c r="F229" s="56"/>
      <c r="G229" s="56"/>
      <c r="H229" s="57"/>
      <c r="I229" s="57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</row>
    <row r="230" ht="35.25" customHeight="1">
      <c r="A230" s="56"/>
      <c r="B230" s="56"/>
      <c r="C230" s="56"/>
      <c r="D230" s="56"/>
      <c r="E230" s="56"/>
      <c r="F230" s="56"/>
      <c r="G230" s="56"/>
      <c r="H230" s="57"/>
      <c r="I230" s="57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</row>
    <row r="231" ht="35.25" customHeight="1">
      <c r="A231" s="56"/>
      <c r="B231" s="56"/>
      <c r="C231" s="56"/>
      <c r="D231" s="56"/>
      <c r="E231" s="56"/>
      <c r="F231" s="56"/>
      <c r="G231" s="56"/>
      <c r="H231" s="57"/>
      <c r="I231" s="57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</row>
    <row r="232" ht="35.25" customHeight="1">
      <c r="A232" s="56"/>
      <c r="B232" s="56"/>
      <c r="C232" s="56"/>
      <c r="D232" s="56"/>
      <c r="E232" s="56"/>
      <c r="F232" s="56"/>
      <c r="G232" s="56"/>
      <c r="H232" s="57"/>
      <c r="I232" s="57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</row>
    <row r="233" ht="35.25" customHeight="1">
      <c r="A233" s="56"/>
      <c r="B233" s="56"/>
      <c r="C233" s="56"/>
      <c r="D233" s="56"/>
      <c r="E233" s="56"/>
      <c r="F233" s="56"/>
      <c r="G233" s="56"/>
      <c r="H233" s="57"/>
      <c r="I233" s="57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</row>
    <row r="234" ht="35.25" customHeight="1">
      <c r="A234" s="56"/>
      <c r="B234" s="56"/>
      <c r="C234" s="56"/>
      <c r="D234" s="56"/>
      <c r="E234" s="56"/>
      <c r="F234" s="56"/>
      <c r="G234" s="56"/>
      <c r="H234" s="57"/>
      <c r="I234" s="57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</row>
    <row r="235" ht="35.25" customHeight="1">
      <c r="A235" s="56"/>
      <c r="B235" s="56"/>
      <c r="C235" s="56"/>
      <c r="D235" s="56"/>
      <c r="E235" s="56"/>
      <c r="F235" s="56"/>
      <c r="G235" s="56"/>
      <c r="H235" s="57"/>
      <c r="I235" s="57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</row>
    <row r="236" ht="35.25" customHeight="1">
      <c r="A236" s="56"/>
      <c r="B236" s="56"/>
      <c r="C236" s="56"/>
      <c r="D236" s="56"/>
      <c r="E236" s="56"/>
      <c r="F236" s="56"/>
      <c r="G236" s="56"/>
      <c r="H236" s="57"/>
      <c r="I236" s="57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</row>
    <row r="237" ht="35.25" customHeight="1">
      <c r="A237" s="56"/>
      <c r="B237" s="56"/>
      <c r="C237" s="56"/>
      <c r="D237" s="56"/>
      <c r="E237" s="56"/>
      <c r="F237" s="56"/>
      <c r="G237" s="56"/>
      <c r="H237" s="57"/>
      <c r="I237" s="57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</row>
    <row r="238" ht="35.25" customHeight="1">
      <c r="A238" s="56"/>
      <c r="B238" s="56"/>
      <c r="C238" s="56"/>
      <c r="D238" s="56"/>
      <c r="E238" s="56"/>
      <c r="F238" s="56"/>
      <c r="G238" s="56"/>
      <c r="H238" s="57"/>
      <c r="I238" s="57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</row>
    <row r="239" ht="35.25" customHeight="1">
      <c r="A239" s="56"/>
      <c r="B239" s="56"/>
      <c r="C239" s="56"/>
      <c r="D239" s="56"/>
      <c r="E239" s="56"/>
      <c r="F239" s="56"/>
      <c r="G239" s="56"/>
      <c r="H239" s="57"/>
      <c r="I239" s="57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</row>
    <row r="240" ht="35.25" customHeight="1">
      <c r="A240" s="56"/>
      <c r="B240" s="56"/>
      <c r="C240" s="56"/>
      <c r="D240" s="56"/>
      <c r="E240" s="56"/>
      <c r="F240" s="56"/>
      <c r="G240" s="56"/>
      <c r="H240" s="57"/>
      <c r="I240" s="57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</row>
    <row r="241" ht="35.25" customHeight="1">
      <c r="A241" s="56"/>
      <c r="B241" s="56"/>
      <c r="C241" s="56"/>
      <c r="D241" s="56"/>
      <c r="E241" s="56"/>
      <c r="F241" s="56"/>
      <c r="G241" s="56"/>
      <c r="H241" s="57"/>
      <c r="I241" s="57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</row>
    <row r="242" ht="35.25" customHeight="1">
      <c r="A242" s="56"/>
      <c r="B242" s="56"/>
      <c r="C242" s="56"/>
      <c r="D242" s="56"/>
      <c r="E242" s="56"/>
      <c r="F242" s="56"/>
      <c r="G242" s="56"/>
      <c r="H242" s="57"/>
      <c r="I242" s="57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</row>
    <row r="243" ht="35.25" customHeight="1">
      <c r="A243" s="56"/>
      <c r="B243" s="56"/>
      <c r="C243" s="56"/>
      <c r="D243" s="56"/>
      <c r="E243" s="56"/>
      <c r="F243" s="56"/>
      <c r="G243" s="56"/>
      <c r="H243" s="57"/>
      <c r="I243" s="57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</row>
    <row r="244" ht="35.25" customHeight="1">
      <c r="A244" s="56"/>
      <c r="B244" s="56"/>
      <c r="C244" s="56"/>
      <c r="D244" s="56"/>
      <c r="E244" s="56"/>
      <c r="F244" s="56"/>
      <c r="G244" s="56"/>
      <c r="H244" s="57"/>
      <c r="I244" s="57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</row>
    <row r="245" ht="35.25" customHeight="1">
      <c r="A245" s="56"/>
      <c r="B245" s="56"/>
      <c r="C245" s="56"/>
      <c r="D245" s="56"/>
      <c r="E245" s="56"/>
      <c r="F245" s="56"/>
      <c r="G245" s="56"/>
      <c r="H245" s="57"/>
      <c r="I245" s="57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</row>
    <row r="246" ht="35.25" customHeight="1">
      <c r="A246" s="56"/>
      <c r="B246" s="56"/>
      <c r="C246" s="56"/>
      <c r="D246" s="56"/>
      <c r="E246" s="56"/>
      <c r="F246" s="56"/>
      <c r="G246" s="56"/>
      <c r="H246" s="57"/>
      <c r="I246" s="57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</row>
    <row r="247" ht="35.25" customHeight="1">
      <c r="A247" s="56"/>
      <c r="B247" s="56"/>
      <c r="C247" s="56"/>
      <c r="D247" s="56"/>
      <c r="E247" s="56"/>
      <c r="F247" s="56"/>
      <c r="G247" s="56"/>
      <c r="H247" s="57"/>
      <c r="I247" s="57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</row>
    <row r="248" ht="35.25" customHeight="1">
      <c r="A248" s="56"/>
      <c r="B248" s="56"/>
      <c r="C248" s="56"/>
      <c r="D248" s="56"/>
      <c r="E248" s="56"/>
      <c r="F248" s="56"/>
      <c r="G248" s="56"/>
      <c r="H248" s="57"/>
      <c r="I248" s="57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</row>
    <row r="249" ht="35.25" customHeight="1">
      <c r="A249" s="56"/>
      <c r="B249" s="56"/>
      <c r="C249" s="56"/>
      <c r="D249" s="56"/>
      <c r="E249" s="56"/>
      <c r="F249" s="56"/>
      <c r="G249" s="56"/>
      <c r="H249" s="57"/>
      <c r="I249" s="57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</row>
    <row r="250" ht="35.25" customHeight="1">
      <c r="A250" s="56"/>
      <c r="B250" s="56"/>
      <c r="C250" s="56"/>
      <c r="D250" s="56"/>
      <c r="E250" s="56"/>
      <c r="F250" s="56"/>
      <c r="G250" s="56"/>
      <c r="H250" s="57"/>
      <c r="I250" s="57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</row>
    <row r="251" ht="35.25" customHeight="1">
      <c r="A251" s="56"/>
      <c r="B251" s="56"/>
      <c r="C251" s="56"/>
      <c r="D251" s="56"/>
      <c r="E251" s="56"/>
      <c r="F251" s="56"/>
      <c r="G251" s="56"/>
      <c r="H251" s="57"/>
      <c r="I251" s="57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</row>
    <row r="252" ht="35.25" customHeight="1">
      <c r="A252" s="56"/>
      <c r="B252" s="56"/>
      <c r="C252" s="56"/>
      <c r="D252" s="56"/>
      <c r="E252" s="56"/>
      <c r="F252" s="56"/>
      <c r="G252" s="56"/>
      <c r="H252" s="57"/>
      <c r="I252" s="57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</row>
    <row r="253" ht="35.25" customHeight="1">
      <c r="A253" s="56"/>
      <c r="B253" s="56"/>
      <c r="C253" s="56"/>
      <c r="D253" s="56"/>
      <c r="E253" s="56"/>
      <c r="F253" s="56"/>
      <c r="G253" s="56"/>
      <c r="H253" s="57"/>
      <c r="I253" s="57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</row>
    <row r="254" ht="35.25" customHeight="1">
      <c r="A254" s="56"/>
      <c r="B254" s="56"/>
      <c r="C254" s="56"/>
      <c r="D254" s="56"/>
      <c r="E254" s="56"/>
      <c r="F254" s="56"/>
      <c r="G254" s="56"/>
      <c r="H254" s="57"/>
      <c r="I254" s="57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</row>
    <row r="255" ht="35.25" customHeight="1">
      <c r="A255" s="56"/>
      <c r="B255" s="56"/>
      <c r="C255" s="56"/>
      <c r="D255" s="56"/>
      <c r="E255" s="56"/>
      <c r="F255" s="56"/>
      <c r="G255" s="56"/>
      <c r="H255" s="57"/>
      <c r="I255" s="57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</row>
    <row r="256" ht="35.25" customHeight="1">
      <c r="A256" s="56"/>
      <c r="B256" s="56"/>
      <c r="C256" s="56"/>
      <c r="D256" s="56"/>
      <c r="E256" s="56"/>
      <c r="F256" s="56"/>
      <c r="G256" s="56"/>
      <c r="H256" s="57"/>
      <c r="I256" s="57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</row>
    <row r="257" ht="35.25" customHeight="1">
      <c r="A257" s="56"/>
      <c r="B257" s="56"/>
      <c r="C257" s="56"/>
      <c r="D257" s="56"/>
      <c r="E257" s="56"/>
      <c r="F257" s="56"/>
      <c r="G257" s="56"/>
      <c r="H257" s="57"/>
      <c r="I257" s="57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</row>
    <row r="258" ht="35.25" customHeight="1">
      <c r="A258" s="56"/>
      <c r="B258" s="56"/>
      <c r="C258" s="56"/>
      <c r="D258" s="56"/>
      <c r="E258" s="56"/>
      <c r="F258" s="56"/>
      <c r="G258" s="56"/>
      <c r="H258" s="57"/>
      <c r="I258" s="57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</row>
    <row r="259" ht="35.25" customHeight="1">
      <c r="A259" s="56"/>
      <c r="B259" s="56"/>
      <c r="C259" s="56"/>
      <c r="D259" s="56"/>
      <c r="E259" s="56"/>
      <c r="F259" s="56"/>
      <c r="G259" s="56"/>
      <c r="H259" s="57"/>
      <c r="I259" s="57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</row>
    <row r="260" ht="35.25" customHeight="1">
      <c r="A260" s="56"/>
      <c r="B260" s="56"/>
      <c r="C260" s="56"/>
      <c r="D260" s="56"/>
      <c r="E260" s="56"/>
      <c r="F260" s="56"/>
      <c r="G260" s="56"/>
      <c r="H260" s="57"/>
      <c r="I260" s="57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</row>
    <row r="261" ht="35.25" customHeight="1">
      <c r="A261" s="56"/>
      <c r="B261" s="56"/>
      <c r="C261" s="56"/>
      <c r="D261" s="56"/>
      <c r="E261" s="56"/>
      <c r="F261" s="56"/>
      <c r="G261" s="56"/>
      <c r="H261" s="57"/>
      <c r="I261" s="57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</row>
    <row r="262" ht="35.25" customHeight="1">
      <c r="A262" s="56"/>
      <c r="B262" s="56"/>
      <c r="C262" s="56"/>
      <c r="D262" s="56"/>
      <c r="E262" s="56"/>
      <c r="F262" s="56"/>
      <c r="G262" s="56"/>
      <c r="H262" s="57"/>
      <c r="I262" s="57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</row>
    <row r="263" ht="35.25" customHeight="1">
      <c r="A263" s="56"/>
      <c r="B263" s="56"/>
      <c r="C263" s="56"/>
      <c r="D263" s="56"/>
      <c r="E263" s="56"/>
      <c r="F263" s="56"/>
      <c r="G263" s="56"/>
      <c r="H263" s="57"/>
      <c r="I263" s="57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</row>
    <row r="264" ht="35.25" customHeight="1">
      <c r="A264" s="56"/>
      <c r="B264" s="56"/>
      <c r="C264" s="56"/>
      <c r="D264" s="56"/>
      <c r="E264" s="56"/>
      <c r="F264" s="56"/>
      <c r="G264" s="56"/>
      <c r="H264" s="57"/>
      <c r="I264" s="57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</row>
    <row r="265" ht="35.25" customHeight="1">
      <c r="A265" s="56"/>
      <c r="B265" s="56"/>
      <c r="C265" s="56"/>
      <c r="D265" s="56"/>
      <c r="E265" s="56"/>
      <c r="F265" s="56"/>
      <c r="G265" s="56"/>
      <c r="H265" s="57"/>
      <c r="I265" s="57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</row>
    <row r="266" ht="35.25" customHeight="1">
      <c r="A266" s="56"/>
      <c r="B266" s="56"/>
      <c r="C266" s="56"/>
      <c r="D266" s="56"/>
      <c r="E266" s="56"/>
      <c r="F266" s="56"/>
      <c r="G266" s="56"/>
      <c r="H266" s="57"/>
      <c r="I266" s="57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</row>
    <row r="267" ht="35.25" customHeight="1">
      <c r="A267" s="56"/>
      <c r="B267" s="56"/>
      <c r="C267" s="56"/>
      <c r="D267" s="56"/>
      <c r="E267" s="56"/>
      <c r="F267" s="56"/>
      <c r="G267" s="56"/>
      <c r="H267" s="57"/>
      <c r="I267" s="57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</row>
    <row r="268" ht="35.25" customHeight="1">
      <c r="A268" s="56"/>
      <c r="B268" s="56"/>
      <c r="C268" s="56"/>
      <c r="D268" s="56"/>
      <c r="E268" s="56"/>
      <c r="F268" s="56"/>
      <c r="G268" s="56"/>
      <c r="H268" s="57"/>
      <c r="I268" s="57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</row>
    <row r="269" ht="35.25" customHeight="1">
      <c r="A269" s="56"/>
      <c r="B269" s="56"/>
      <c r="C269" s="56"/>
      <c r="D269" s="56"/>
      <c r="E269" s="56"/>
      <c r="F269" s="56"/>
      <c r="G269" s="56"/>
      <c r="H269" s="57"/>
      <c r="I269" s="57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</row>
    <row r="270" ht="35.25" customHeight="1">
      <c r="A270" s="56"/>
      <c r="B270" s="56"/>
      <c r="C270" s="56"/>
      <c r="D270" s="56"/>
      <c r="E270" s="56"/>
      <c r="F270" s="56"/>
      <c r="G270" s="56"/>
      <c r="H270" s="57"/>
      <c r="I270" s="57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</row>
    <row r="271" ht="35.25" customHeight="1">
      <c r="A271" s="56"/>
      <c r="B271" s="56"/>
      <c r="C271" s="56"/>
      <c r="D271" s="56"/>
      <c r="E271" s="56"/>
      <c r="F271" s="56"/>
      <c r="G271" s="56"/>
      <c r="H271" s="57"/>
      <c r="I271" s="57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</row>
    <row r="272" ht="35.25" customHeight="1">
      <c r="A272" s="56"/>
      <c r="B272" s="56"/>
      <c r="C272" s="56"/>
      <c r="D272" s="56"/>
      <c r="E272" s="56"/>
      <c r="F272" s="56"/>
      <c r="G272" s="56"/>
      <c r="H272" s="57"/>
      <c r="I272" s="57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</row>
    <row r="273" ht="35.25" customHeight="1">
      <c r="A273" s="56"/>
      <c r="B273" s="56"/>
      <c r="C273" s="56"/>
      <c r="D273" s="56"/>
      <c r="E273" s="56"/>
      <c r="F273" s="56"/>
      <c r="G273" s="56"/>
      <c r="H273" s="57"/>
      <c r="I273" s="57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</row>
    <row r="274" ht="35.25" customHeight="1">
      <c r="A274" s="56"/>
      <c r="B274" s="56"/>
      <c r="C274" s="56"/>
      <c r="D274" s="56"/>
      <c r="E274" s="56"/>
      <c r="F274" s="56"/>
      <c r="G274" s="56"/>
      <c r="H274" s="57"/>
      <c r="I274" s="57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</row>
    <row r="275" ht="35.25" customHeight="1">
      <c r="A275" s="56"/>
      <c r="B275" s="56"/>
      <c r="C275" s="56"/>
      <c r="D275" s="56"/>
      <c r="E275" s="56"/>
      <c r="F275" s="56"/>
      <c r="G275" s="56"/>
      <c r="H275" s="57"/>
      <c r="I275" s="57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</row>
    <row r="276" ht="35.25" customHeight="1">
      <c r="A276" s="56"/>
      <c r="B276" s="56"/>
      <c r="C276" s="56"/>
      <c r="D276" s="56"/>
      <c r="E276" s="56"/>
      <c r="F276" s="56"/>
      <c r="G276" s="56"/>
      <c r="H276" s="57"/>
      <c r="I276" s="57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</row>
    <row r="277" ht="35.25" customHeight="1">
      <c r="A277" s="56"/>
      <c r="B277" s="56"/>
      <c r="C277" s="56"/>
      <c r="D277" s="56"/>
      <c r="E277" s="56"/>
      <c r="F277" s="56"/>
      <c r="G277" s="56"/>
      <c r="H277" s="57"/>
      <c r="I277" s="57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</row>
    <row r="278" ht="35.25" customHeight="1">
      <c r="A278" s="56"/>
      <c r="B278" s="56"/>
      <c r="C278" s="56"/>
      <c r="D278" s="56"/>
      <c r="E278" s="56"/>
      <c r="F278" s="56"/>
      <c r="G278" s="56"/>
      <c r="H278" s="57"/>
      <c r="I278" s="57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</row>
    <row r="279" ht="35.25" customHeight="1">
      <c r="A279" s="56"/>
      <c r="B279" s="56"/>
      <c r="C279" s="56"/>
      <c r="D279" s="56"/>
      <c r="E279" s="56"/>
      <c r="F279" s="56"/>
      <c r="G279" s="56"/>
      <c r="H279" s="57"/>
      <c r="I279" s="57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</row>
    <row r="280" ht="35.25" customHeight="1">
      <c r="A280" s="56"/>
      <c r="B280" s="56"/>
      <c r="C280" s="56"/>
      <c r="D280" s="56"/>
      <c r="E280" s="56"/>
      <c r="F280" s="56"/>
      <c r="G280" s="56"/>
      <c r="H280" s="57"/>
      <c r="I280" s="57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</row>
    <row r="281" ht="35.25" customHeight="1">
      <c r="A281" s="56"/>
      <c r="B281" s="56"/>
      <c r="C281" s="56"/>
      <c r="D281" s="56"/>
      <c r="E281" s="56"/>
      <c r="F281" s="56"/>
      <c r="G281" s="56"/>
      <c r="H281" s="57"/>
      <c r="I281" s="57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</row>
    <row r="282" ht="35.25" customHeight="1">
      <c r="A282" s="56"/>
      <c r="B282" s="56"/>
      <c r="C282" s="56"/>
      <c r="D282" s="56"/>
      <c r="E282" s="56"/>
      <c r="F282" s="56"/>
      <c r="G282" s="56"/>
      <c r="H282" s="57"/>
      <c r="I282" s="57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</row>
    <row r="283" ht="35.25" customHeight="1">
      <c r="A283" s="56"/>
      <c r="B283" s="56"/>
      <c r="C283" s="56"/>
      <c r="D283" s="56"/>
      <c r="E283" s="56"/>
      <c r="F283" s="56"/>
      <c r="G283" s="56"/>
      <c r="H283" s="57"/>
      <c r="I283" s="57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</row>
    <row r="284" ht="35.25" customHeight="1">
      <c r="A284" s="56"/>
      <c r="B284" s="56"/>
      <c r="C284" s="56"/>
      <c r="D284" s="56"/>
      <c r="E284" s="56"/>
      <c r="F284" s="56"/>
      <c r="G284" s="56"/>
      <c r="H284" s="57"/>
      <c r="I284" s="57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</row>
    <row r="285" ht="35.25" customHeight="1">
      <c r="A285" s="56"/>
      <c r="B285" s="56"/>
      <c r="C285" s="56"/>
      <c r="D285" s="56"/>
      <c r="E285" s="56"/>
      <c r="F285" s="56"/>
      <c r="G285" s="56"/>
      <c r="H285" s="57"/>
      <c r="I285" s="57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</row>
    <row r="286" ht="35.25" customHeight="1">
      <c r="A286" s="56"/>
      <c r="B286" s="56"/>
      <c r="C286" s="56"/>
      <c r="D286" s="56"/>
      <c r="E286" s="56"/>
      <c r="F286" s="56"/>
      <c r="G286" s="56"/>
      <c r="H286" s="57"/>
      <c r="I286" s="57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</row>
    <row r="287" ht="35.25" customHeight="1">
      <c r="A287" s="56"/>
      <c r="B287" s="56"/>
      <c r="C287" s="56"/>
      <c r="D287" s="56"/>
      <c r="E287" s="56"/>
      <c r="F287" s="56"/>
      <c r="G287" s="56"/>
      <c r="H287" s="57"/>
      <c r="I287" s="57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</row>
    <row r="288" ht="35.25" customHeight="1">
      <c r="A288" s="56"/>
      <c r="B288" s="56"/>
      <c r="C288" s="56"/>
      <c r="D288" s="56"/>
      <c r="E288" s="56"/>
      <c r="F288" s="56"/>
      <c r="G288" s="56"/>
      <c r="H288" s="57"/>
      <c r="I288" s="57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</row>
    <row r="289" ht="35.25" customHeight="1">
      <c r="A289" s="56"/>
      <c r="B289" s="56"/>
      <c r="C289" s="56"/>
      <c r="D289" s="56"/>
      <c r="E289" s="56"/>
      <c r="F289" s="56"/>
      <c r="G289" s="56"/>
      <c r="H289" s="57"/>
      <c r="I289" s="57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</row>
    <row r="290" ht="35.25" customHeight="1">
      <c r="A290" s="56"/>
      <c r="B290" s="56"/>
      <c r="C290" s="56"/>
      <c r="D290" s="56"/>
      <c r="E290" s="56"/>
      <c r="F290" s="56"/>
      <c r="G290" s="56"/>
      <c r="H290" s="57"/>
      <c r="I290" s="57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</row>
    <row r="291" ht="35.25" customHeight="1">
      <c r="A291" s="56"/>
      <c r="B291" s="56"/>
      <c r="C291" s="56"/>
      <c r="D291" s="56"/>
      <c r="E291" s="56"/>
      <c r="F291" s="56"/>
      <c r="G291" s="56"/>
      <c r="H291" s="57"/>
      <c r="I291" s="57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</row>
    <row r="292" ht="35.25" customHeight="1">
      <c r="A292" s="56"/>
      <c r="B292" s="56"/>
      <c r="C292" s="56"/>
      <c r="D292" s="56"/>
      <c r="E292" s="56"/>
      <c r="F292" s="56"/>
      <c r="G292" s="56"/>
      <c r="H292" s="57"/>
      <c r="I292" s="57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</row>
    <row r="293" ht="35.25" customHeight="1">
      <c r="A293" s="56"/>
      <c r="B293" s="56"/>
      <c r="C293" s="56"/>
      <c r="D293" s="56"/>
      <c r="E293" s="56"/>
      <c r="F293" s="56"/>
      <c r="G293" s="56"/>
      <c r="H293" s="57"/>
      <c r="I293" s="57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</row>
    <row r="294" ht="35.25" customHeight="1">
      <c r="A294" s="56"/>
      <c r="B294" s="56"/>
      <c r="C294" s="56"/>
      <c r="D294" s="56"/>
      <c r="E294" s="56"/>
      <c r="F294" s="56"/>
      <c r="G294" s="56"/>
      <c r="H294" s="57"/>
      <c r="I294" s="57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</row>
    <row r="295" ht="35.25" customHeight="1">
      <c r="A295" s="56"/>
      <c r="B295" s="56"/>
      <c r="C295" s="56"/>
      <c r="D295" s="56"/>
      <c r="E295" s="56"/>
      <c r="F295" s="56"/>
      <c r="G295" s="56"/>
      <c r="H295" s="57"/>
      <c r="I295" s="57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</row>
    <row r="296" ht="35.25" customHeight="1">
      <c r="A296" s="56"/>
      <c r="B296" s="56"/>
      <c r="C296" s="56"/>
      <c r="D296" s="56"/>
      <c r="E296" s="56"/>
      <c r="F296" s="56"/>
      <c r="G296" s="56"/>
      <c r="H296" s="57"/>
      <c r="I296" s="57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</row>
    <row r="297" ht="35.25" customHeight="1">
      <c r="A297" s="56"/>
      <c r="B297" s="56"/>
      <c r="C297" s="56"/>
      <c r="D297" s="56"/>
      <c r="E297" s="56"/>
      <c r="F297" s="56"/>
      <c r="G297" s="56"/>
      <c r="H297" s="57"/>
      <c r="I297" s="57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</row>
    <row r="298" ht="35.25" customHeight="1">
      <c r="A298" s="56"/>
      <c r="B298" s="56"/>
      <c r="C298" s="56"/>
      <c r="D298" s="56"/>
      <c r="E298" s="56"/>
      <c r="F298" s="56"/>
      <c r="G298" s="56"/>
      <c r="H298" s="57"/>
      <c r="I298" s="57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</row>
    <row r="299" ht="35.25" customHeight="1">
      <c r="A299" s="56"/>
      <c r="B299" s="56"/>
      <c r="C299" s="56"/>
      <c r="D299" s="56"/>
      <c r="E299" s="56"/>
      <c r="F299" s="56"/>
      <c r="G299" s="56"/>
      <c r="H299" s="57"/>
      <c r="I299" s="57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</row>
    <row r="300" ht="35.25" customHeight="1">
      <c r="A300" s="56"/>
      <c r="B300" s="56"/>
      <c r="C300" s="56"/>
      <c r="D300" s="56"/>
      <c r="E300" s="56"/>
      <c r="F300" s="56"/>
      <c r="G300" s="56"/>
      <c r="H300" s="57"/>
      <c r="I300" s="57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</row>
    <row r="301" ht="35.25" customHeight="1">
      <c r="A301" s="56"/>
      <c r="B301" s="56"/>
      <c r="C301" s="56"/>
      <c r="D301" s="56"/>
      <c r="E301" s="56"/>
      <c r="F301" s="56"/>
      <c r="G301" s="56"/>
      <c r="H301" s="57"/>
      <c r="I301" s="57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</row>
    <row r="302" ht="35.25" customHeight="1">
      <c r="A302" s="56"/>
      <c r="B302" s="56"/>
      <c r="C302" s="56"/>
      <c r="D302" s="56"/>
      <c r="E302" s="56"/>
      <c r="F302" s="56"/>
      <c r="G302" s="56"/>
      <c r="H302" s="57"/>
      <c r="I302" s="57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</row>
    <row r="303" ht="35.25" customHeight="1">
      <c r="A303" s="56"/>
      <c r="B303" s="56"/>
      <c r="C303" s="56"/>
      <c r="D303" s="56"/>
      <c r="E303" s="56"/>
      <c r="F303" s="56"/>
      <c r="G303" s="56"/>
      <c r="H303" s="57"/>
      <c r="I303" s="57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</row>
    <row r="304" ht="35.25" customHeight="1">
      <c r="A304" s="56"/>
      <c r="B304" s="56"/>
      <c r="C304" s="56"/>
      <c r="D304" s="56"/>
      <c r="E304" s="56"/>
      <c r="F304" s="56"/>
      <c r="G304" s="56"/>
      <c r="H304" s="57"/>
      <c r="I304" s="57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</row>
    <row r="305" ht="35.25" customHeight="1">
      <c r="A305" s="56"/>
      <c r="B305" s="56"/>
      <c r="C305" s="56"/>
      <c r="D305" s="56"/>
      <c r="E305" s="56"/>
      <c r="F305" s="56"/>
      <c r="G305" s="56"/>
      <c r="H305" s="57"/>
      <c r="I305" s="57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</row>
    <row r="306" ht="35.25" customHeight="1">
      <c r="A306" s="56"/>
      <c r="B306" s="56"/>
      <c r="C306" s="56"/>
      <c r="D306" s="56"/>
      <c r="E306" s="56"/>
      <c r="F306" s="56"/>
      <c r="G306" s="56"/>
      <c r="H306" s="57"/>
      <c r="I306" s="57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</row>
    <row r="307" ht="35.25" customHeight="1">
      <c r="A307" s="56"/>
      <c r="B307" s="56"/>
      <c r="C307" s="56"/>
      <c r="D307" s="56"/>
      <c r="E307" s="56"/>
      <c r="F307" s="56"/>
      <c r="G307" s="56"/>
      <c r="H307" s="57"/>
      <c r="I307" s="57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</row>
    <row r="308" ht="35.25" customHeight="1">
      <c r="A308" s="56"/>
      <c r="B308" s="56"/>
      <c r="C308" s="56"/>
      <c r="D308" s="56"/>
      <c r="E308" s="56"/>
      <c r="F308" s="56"/>
      <c r="G308" s="56"/>
      <c r="H308" s="57"/>
      <c r="I308" s="57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</row>
    <row r="309" ht="35.25" customHeight="1">
      <c r="A309" s="56"/>
      <c r="B309" s="56"/>
      <c r="C309" s="56"/>
      <c r="D309" s="56"/>
      <c r="E309" s="56"/>
      <c r="F309" s="56"/>
      <c r="G309" s="56"/>
      <c r="H309" s="57"/>
      <c r="I309" s="57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</row>
    <row r="310" ht="35.25" customHeight="1">
      <c r="A310" s="56"/>
      <c r="B310" s="56"/>
      <c r="C310" s="56"/>
      <c r="D310" s="56"/>
      <c r="E310" s="56"/>
      <c r="F310" s="56"/>
      <c r="G310" s="56"/>
      <c r="H310" s="57"/>
      <c r="I310" s="57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</row>
    <row r="311" ht="35.25" customHeight="1">
      <c r="A311" s="56"/>
      <c r="B311" s="56"/>
      <c r="C311" s="56"/>
      <c r="D311" s="56"/>
      <c r="E311" s="56"/>
      <c r="F311" s="56"/>
      <c r="G311" s="56"/>
      <c r="H311" s="57"/>
      <c r="I311" s="57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</row>
    <row r="312" ht="35.25" customHeight="1">
      <c r="A312" s="56"/>
      <c r="B312" s="56"/>
      <c r="C312" s="56"/>
      <c r="D312" s="56"/>
      <c r="E312" s="56"/>
      <c r="F312" s="56"/>
      <c r="G312" s="56"/>
      <c r="H312" s="57"/>
      <c r="I312" s="57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</row>
    <row r="313" ht="35.25" customHeight="1">
      <c r="A313" s="56"/>
      <c r="B313" s="56"/>
      <c r="C313" s="56"/>
      <c r="D313" s="56"/>
      <c r="E313" s="56"/>
      <c r="F313" s="56"/>
      <c r="G313" s="56"/>
      <c r="H313" s="57"/>
      <c r="I313" s="57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</row>
    <row r="314" ht="35.25" customHeight="1">
      <c r="A314" s="56"/>
      <c r="B314" s="56"/>
      <c r="C314" s="56"/>
      <c r="D314" s="56"/>
      <c r="E314" s="56"/>
      <c r="F314" s="56"/>
      <c r="G314" s="56"/>
      <c r="H314" s="57"/>
      <c r="I314" s="57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</row>
    <row r="315" ht="35.25" customHeight="1">
      <c r="A315" s="56"/>
      <c r="B315" s="56"/>
      <c r="C315" s="56"/>
      <c r="D315" s="56"/>
      <c r="E315" s="56"/>
      <c r="F315" s="56"/>
      <c r="G315" s="56"/>
      <c r="H315" s="57"/>
      <c r="I315" s="57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</row>
    <row r="316" ht="35.25" customHeight="1">
      <c r="A316" s="56"/>
      <c r="B316" s="56"/>
      <c r="C316" s="56"/>
      <c r="D316" s="56"/>
      <c r="E316" s="56"/>
      <c r="F316" s="56"/>
      <c r="G316" s="56"/>
      <c r="H316" s="57"/>
      <c r="I316" s="57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</row>
    <row r="317" ht="35.25" customHeight="1">
      <c r="A317" s="56"/>
      <c r="B317" s="56"/>
      <c r="C317" s="56"/>
      <c r="D317" s="56"/>
      <c r="E317" s="56"/>
      <c r="F317" s="56"/>
      <c r="G317" s="56"/>
      <c r="H317" s="57"/>
      <c r="I317" s="57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</row>
    <row r="318" ht="35.25" customHeight="1">
      <c r="A318" s="56"/>
      <c r="B318" s="56"/>
      <c r="C318" s="56"/>
      <c r="D318" s="56"/>
      <c r="E318" s="56"/>
      <c r="F318" s="56"/>
      <c r="G318" s="56"/>
      <c r="H318" s="57"/>
      <c r="I318" s="57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</row>
    <row r="319" ht="35.25" customHeight="1">
      <c r="A319" s="56"/>
      <c r="B319" s="56"/>
      <c r="C319" s="56"/>
      <c r="D319" s="56"/>
      <c r="E319" s="56"/>
      <c r="F319" s="56"/>
      <c r="G319" s="56"/>
      <c r="H319" s="57"/>
      <c r="I319" s="57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</row>
    <row r="320" ht="35.25" customHeight="1">
      <c r="A320" s="56"/>
      <c r="B320" s="56"/>
      <c r="C320" s="56"/>
      <c r="D320" s="56"/>
      <c r="E320" s="56"/>
      <c r="F320" s="56"/>
      <c r="G320" s="56"/>
      <c r="H320" s="57"/>
      <c r="I320" s="57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</row>
    <row r="321" ht="35.25" customHeight="1">
      <c r="A321" s="56"/>
      <c r="B321" s="56"/>
      <c r="C321" s="56"/>
      <c r="D321" s="56"/>
      <c r="E321" s="56"/>
      <c r="F321" s="56"/>
      <c r="G321" s="56"/>
      <c r="H321" s="57"/>
      <c r="I321" s="57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</row>
    <row r="322" ht="35.25" customHeight="1">
      <c r="A322" s="56"/>
      <c r="B322" s="56"/>
      <c r="C322" s="56"/>
      <c r="D322" s="56"/>
      <c r="E322" s="56"/>
      <c r="F322" s="56"/>
      <c r="G322" s="56"/>
      <c r="H322" s="57"/>
      <c r="I322" s="57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</row>
    <row r="323" ht="35.25" customHeight="1">
      <c r="A323" s="56"/>
      <c r="B323" s="56"/>
      <c r="C323" s="56"/>
      <c r="D323" s="56"/>
      <c r="E323" s="56"/>
      <c r="F323" s="56"/>
      <c r="G323" s="56"/>
      <c r="H323" s="57"/>
      <c r="I323" s="57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</row>
    <row r="324" ht="35.25" customHeight="1">
      <c r="A324" s="56"/>
      <c r="B324" s="56"/>
      <c r="C324" s="56"/>
      <c r="D324" s="56"/>
      <c r="E324" s="56"/>
      <c r="F324" s="56"/>
      <c r="G324" s="56"/>
      <c r="H324" s="57"/>
      <c r="I324" s="57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</row>
    <row r="325" ht="35.25" customHeight="1">
      <c r="A325" s="56"/>
      <c r="B325" s="56"/>
      <c r="C325" s="56"/>
      <c r="D325" s="56"/>
      <c r="E325" s="56"/>
      <c r="F325" s="56"/>
      <c r="G325" s="56"/>
      <c r="H325" s="57"/>
      <c r="I325" s="57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</row>
    <row r="326" ht="35.25" customHeight="1">
      <c r="A326" s="56"/>
      <c r="B326" s="56"/>
      <c r="C326" s="56"/>
      <c r="D326" s="56"/>
      <c r="E326" s="56"/>
      <c r="F326" s="56"/>
      <c r="G326" s="56"/>
      <c r="H326" s="57"/>
      <c r="I326" s="57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</row>
    <row r="327" ht="35.25" customHeight="1">
      <c r="A327" s="56"/>
      <c r="B327" s="56"/>
      <c r="C327" s="56"/>
      <c r="D327" s="56"/>
      <c r="E327" s="56"/>
      <c r="F327" s="56"/>
      <c r="G327" s="56"/>
      <c r="H327" s="57"/>
      <c r="I327" s="57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</row>
    <row r="328" ht="35.25" customHeight="1">
      <c r="A328" s="56"/>
      <c r="B328" s="56"/>
      <c r="C328" s="56"/>
      <c r="D328" s="56"/>
      <c r="E328" s="56"/>
      <c r="F328" s="56"/>
      <c r="G328" s="56"/>
      <c r="H328" s="57"/>
      <c r="I328" s="57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</row>
    <row r="329" ht="35.25" customHeight="1">
      <c r="A329" s="56"/>
      <c r="B329" s="56"/>
      <c r="C329" s="56"/>
      <c r="D329" s="56"/>
      <c r="E329" s="56"/>
      <c r="F329" s="56"/>
      <c r="G329" s="56"/>
      <c r="H329" s="57"/>
      <c r="I329" s="57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</row>
    <row r="330" ht="35.25" customHeight="1">
      <c r="A330" s="56"/>
      <c r="B330" s="56"/>
      <c r="C330" s="56"/>
      <c r="D330" s="56"/>
      <c r="E330" s="56"/>
      <c r="F330" s="56"/>
      <c r="G330" s="56"/>
      <c r="H330" s="57"/>
      <c r="I330" s="57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</row>
    <row r="331" ht="35.25" customHeight="1">
      <c r="A331" s="56"/>
      <c r="B331" s="56"/>
      <c r="C331" s="56"/>
      <c r="D331" s="56"/>
      <c r="E331" s="56"/>
      <c r="F331" s="56"/>
      <c r="G331" s="56"/>
      <c r="H331" s="57"/>
      <c r="I331" s="57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</row>
    <row r="332" ht="35.25" customHeight="1">
      <c r="A332" s="56"/>
      <c r="B332" s="56"/>
      <c r="C332" s="56"/>
      <c r="D332" s="56"/>
      <c r="E332" s="56"/>
      <c r="F332" s="56"/>
      <c r="G332" s="56"/>
      <c r="H332" s="57"/>
      <c r="I332" s="57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</row>
    <row r="333" ht="35.25" customHeight="1">
      <c r="A333" s="56"/>
      <c r="B333" s="56"/>
      <c r="C333" s="56"/>
      <c r="D333" s="56"/>
      <c r="E333" s="56"/>
      <c r="F333" s="56"/>
      <c r="G333" s="56"/>
      <c r="H333" s="57"/>
      <c r="I333" s="57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</row>
    <row r="334" ht="35.25" customHeight="1">
      <c r="A334" s="56"/>
      <c r="B334" s="56"/>
      <c r="C334" s="56"/>
      <c r="D334" s="56"/>
      <c r="E334" s="56"/>
      <c r="F334" s="56"/>
      <c r="G334" s="56"/>
      <c r="H334" s="57"/>
      <c r="I334" s="57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</row>
    <row r="335" ht="35.25" customHeight="1">
      <c r="A335" s="56"/>
      <c r="B335" s="56"/>
      <c r="C335" s="56"/>
      <c r="D335" s="56"/>
      <c r="E335" s="56"/>
      <c r="F335" s="56"/>
      <c r="G335" s="56"/>
      <c r="H335" s="57"/>
      <c r="I335" s="57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</row>
    <row r="336" ht="35.25" customHeight="1">
      <c r="A336" s="56"/>
      <c r="B336" s="56"/>
      <c r="C336" s="56"/>
      <c r="D336" s="56"/>
      <c r="E336" s="56"/>
      <c r="F336" s="56"/>
      <c r="G336" s="56"/>
      <c r="H336" s="57"/>
      <c r="I336" s="57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</row>
    <row r="337" ht="35.25" customHeight="1">
      <c r="A337" s="56"/>
      <c r="B337" s="56"/>
      <c r="C337" s="56"/>
      <c r="D337" s="56"/>
      <c r="E337" s="56"/>
      <c r="F337" s="56"/>
      <c r="G337" s="56"/>
      <c r="H337" s="57"/>
      <c r="I337" s="57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</row>
    <row r="338" ht="35.25" customHeight="1">
      <c r="A338" s="56"/>
      <c r="B338" s="56"/>
      <c r="C338" s="56"/>
      <c r="D338" s="56"/>
      <c r="E338" s="56"/>
      <c r="F338" s="56"/>
      <c r="G338" s="56"/>
      <c r="H338" s="57"/>
      <c r="I338" s="57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</row>
    <row r="339" ht="35.25" customHeight="1">
      <c r="A339" s="56"/>
      <c r="B339" s="56"/>
      <c r="C339" s="56"/>
      <c r="D339" s="56"/>
      <c r="E339" s="56"/>
      <c r="F339" s="56"/>
      <c r="G339" s="56"/>
      <c r="H339" s="57"/>
      <c r="I339" s="57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</row>
    <row r="340" ht="35.25" customHeight="1">
      <c r="A340" s="56"/>
      <c r="B340" s="56"/>
      <c r="C340" s="56"/>
      <c r="D340" s="56"/>
      <c r="E340" s="56"/>
      <c r="F340" s="56"/>
      <c r="G340" s="56"/>
      <c r="H340" s="57"/>
      <c r="I340" s="57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</row>
    <row r="341" ht="35.25" customHeight="1">
      <c r="A341" s="56"/>
      <c r="B341" s="56"/>
      <c r="C341" s="56"/>
      <c r="D341" s="56"/>
      <c r="E341" s="56"/>
      <c r="F341" s="56"/>
      <c r="G341" s="56"/>
      <c r="H341" s="57"/>
      <c r="I341" s="57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</row>
    <row r="342" ht="35.25" customHeight="1">
      <c r="A342" s="56"/>
      <c r="B342" s="56"/>
      <c r="C342" s="56"/>
      <c r="D342" s="56"/>
      <c r="E342" s="56"/>
      <c r="F342" s="56"/>
      <c r="G342" s="56"/>
      <c r="H342" s="57"/>
      <c r="I342" s="57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</row>
    <row r="343" ht="35.25" customHeight="1">
      <c r="A343" s="56"/>
      <c r="B343" s="56"/>
      <c r="C343" s="56"/>
      <c r="D343" s="56"/>
      <c r="E343" s="56"/>
      <c r="F343" s="56"/>
      <c r="G343" s="56"/>
      <c r="H343" s="57"/>
      <c r="I343" s="57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</row>
    <row r="344" ht="35.25" customHeight="1">
      <c r="A344" s="56"/>
      <c r="B344" s="56"/>
      <c r="C344" s="56"/>
      <c r="D344" s="56"/>
      <c r="E344" s="56"/>
      <c r="F344" s="56"/>
      <c r="G344" s="56"/>
      <c r="H344" s="57"/>
      <c r="I344" s="57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</row>
    <row r="345" ht="35.25" customHeight="1">
      <c r="A345" s="56"/>
      <c r="B345" s="56"/>
      <c r="C345" s="56"/>
      <c r="D345" s="56"/>
      <c r="E345" s="56"/>
      <c r="F345" s="56"/>
      <c r="G345" s="56"/>
      <c r="H345" s="57"/>
      <c r="I345" s="57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</row>
    <row r="346" ht="35.25" customHeight="1">
      <c r="A346" s="56"/>
      <c r="B346" s="56"/>
      <c r="C346" s="56"/>
      <c r="D346" s="56"/>
      <c r="E346" s="56"/>
      <c r="F346" s="56"/>
      <c r="G346" s="56"/>
      <c r="H346" s="57"/>
      <c r="I346" s="57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</row>
    <row r="347" ht="35.25" customHeight="1">
      <c r="A347" s="56"/>
      <c r="B347" s="56"/>
      <c r="C347" s="56"/>
      <c r="D347" s="56"/>
      <c r="E347" s="56"/>
      <c r="F347" s="56"/>
      <c r="G347" s="56"/>
      <c r="H347" s="57"/>
      <c r="I347" s="57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</row>
    <row r="348" ht="35.25" customHeight="1">
      <c r="A348" s="56"/>
      <c r="B348" s="56"/>
      <c r="C348" s="56"/>
      <c r="D348" s="56"/>
      <c r="E348" s="56"/>
      <c r="F348" s="56"/>
      <c r="G348" s="56"/>
      <c r="H348" s="57"/>
      <c r="I348" s="57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</row>
    <row r="349" ht="35.25" customHeight="1">
      <c r="A349" s="56"/>
      <c r="B349" s="56"/>
      <c r="C349" s="56"/>
      <c r="D349" s="56"/>
      <c r="E349" s="56"/>
      <c r="F349" s="56"/>
      <c r="G349" s="56"/>
      <c r="H349" s="57"/>
      <c r="I349" s="57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</row>
    <row r="350" ht="35.25" customHeight="1">
      <c r="A350" s="56"/>
      <c r="B350" s="56"/>
      <c r="C350" s="56"/>
      <c r="D350" s="56"/>
      <c r="E350" s="56"/>
      <c r="F350" s="56"/>
      <c r="G350" s="56"/>
      <c r="H350" s="57"/>
      <c r="I350" s="57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</row>
    <row r="351" ht="35.25" customHeight="1">
      <c r="A351" s="56"/>
      <c r="B351" s="56"/>
      <c r="C351" s="56"/>
      <c r="D351" s="56"/>
      <c r="E351" s="56"/>
      <c r="F351" s="56"/>
      <c r="G351" s="56"/>
      <c r="H351" s="57"/>
      <c r="I351" s="57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</row>
    <row r="352" ht="35.25" customHeight="1">
      <c r="A352" s="56"/>
      <c r="B352" s="56"/>
      <c r="C352" s="56"/>
      <c r="D352" s="56"/>
      <c r="E352" s="56"/>
      <c r="F352" s="56"/>
      <c r="G352" s="56"/>
      <c r="H352" s="57"/>
      <c r="I352" s="57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</row>
    <row r="353" ht="35.25" customHeight="1">
      <c r="A353" s="56"/>
      <c r="B353" s="56"/>
      <c r="C353" s="56"/>
      <c r="D353" s="56"/>
      <c r="E353" s="56"/>
      <c r="F353" s="56"/>
      <c r="G353" s="56"/>
      <c r="H353" s="57"/>
      <c r="I353" s="57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</row>
    <row r="354" ht="35.25" customHeight="1">
      <c r="A354" s="56"/>
      <c r="B354" s="56"/>
      <c r="C354" s="56"/>
      <c r="D354" s="56"/>
      <c r="E354" s="56"/>
      <c r="F354" s="56"/>
      <c r="G354" s="56"/>
      <c r="H354" s="57"/>
      <c r="I354" s="57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</row>
    <row r="355" ht="35.25" customHeight="1">
      <c r="A355" s="56"/>
      <c r="B355" s="56"/>
      <c r="C355" s="56"/>
      <c r="D355" s="56"/>
      <c r="E355" s="56"/>
      <c r="F355" s="56"/>
      <c r="G355" s="56"/>
      <c r="H355" s="57"/>
      <c r="I355" s="57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</row>
    <row r="356" ht="35.25" customHeight="1">
      <c r="A356" s="56"/>
      <c r="B356" s="56"/>
      <c r="C356" s="56"/>
      <c r="D356" s="56"/>
      <c r="E356" s="56"/>
      <c r="F356" s="56"/>
      <c r="G356" s="56"/>
      <c r="H356" s="57"/>
      <c r="I356" s="57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</row>
    <row r="357" ht="35.25" customHeight="1">
      <c r="A357" s="56"/>
      <c r="B357" s="56"/>
      <c r="C357" s="56"/>
      <c r="D357" s="56"/>
      <c r="E357" s="56"/>
      <c r="F357" s="56"/>
      <c r="G357" s="56"/>
      <c r="H357" s="57"/>
      <c r="I357" s="57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</row>
    <row r="358" ht="35.25" customHeight="1">
      <c r="A358" s="56"/>
      <c r="B358" s="56"/>
      <c r="C358" s="56"/>
      <c r="D358" s="56"/>
      <c r="E358" s="56"/>
      <c r="F358" s="56"/>
      <c r="G358" s="56"/>
      <c r="H358" s="57"/>
      <c r="I358" s="57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</row>
    <row r="359" ht="35.25" customHeight="1">
      <c r="A359" s="56"/>
      <c r="B359" s="56"/>
      <c r="C359" s="56"/>
      <c r="D359" s="56"/>
      <c r="E359" s="56"/>
      <c r="F359" s="56"/>
      <c r="G359" s="56"/>
      <c r="H359" s="57"/>
      <c r="I359" s="57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</row>
    <row r="360" ht="35.25" customHeight="1">
      <c r="A360" s="56"/>
      <c r="B360" s="56"/>
      <c r="C360" s="56"/>
      <c r="D360" s="56"/>
      <c r="E360" s="56"/>
      <c r="F360" s="56"/>
      <c r="G360" s="56"/>
      <c r="H360" s="57"/>
      <c r="I360" s="57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</row>
    <row r="361" ht="35.25" customHeight="1">
      <c r="A361" s="56"/>
      <c r="B361" s="56"/>
      <c r="C361" s="56"/>
      <c r="D361" s="56"/>
      <c r="E361" s="56"/>
      <c r="F361" s="56"/>
      <c r="G361" s="56"/>
      <c r="H361" s="57"/>
      <c r="I361" s="57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</row>
    <row r="362" ht="35.25" customHeight="1">
      <c r="A362" s="56"/>
      <c r="B362" s="56"/>
      <c r="C362" s="56"/>
      <c r="D362" s="56"/>
      <c r="E362" s="56"/>
      <c r="F362" s="56"/>
      <c r="G362" s="56"/>
      <c r="H362" s="57"/>
      <c r="I362" s="57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</row>
    <row r="363" ht="35.25" customHeight="1">
      <c r="A363" s="56"/>
      <c r="B363" s="56"/>
      <c r="C363" s="56"/>
      <c r="D363" s="56"/>
      <c r="E363" s="56"/>
      <c r="F363" s="56"/>
      <c r="G363" s="56"/>
      <c r="H363" s="57"/>
      <c r="I363" s="57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</row>
    <row r="364" ht="35.25" customHeight="1">
      <c r="A364" s="56"/>
      <c r="B364" s="56"/>
      <c r="C364" s="56"/>
      <c r="D364" s="56"/>
      <c r="E364" s="56"/>
      <c r="F364" s="56"/>
      <c r="G364" s="56"/>
      <c r="H364" s="57"/>
      <c r="I364" s="57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</row>
    <row r="365" ht="35.25" customHeight="1">
      <c r="A365" s="56"/>
      <c r="B365" s="56"/>
      <c r="C365" s="56"/>
      <c r="D365" s="56"/>
      <c r="E365" s="56"/>
      <c r="F365" s="56"/>
      <c r="G365" s="56"/>
      <c r="H365" s="57"/>
      <c r="I365" s="57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</row>
    <row r="366" ht="35.25" customHeight="1">
      <c r="A366" s="56"/>
      <c r="B366" s="56"/>
      <c r="C366" s="56"/>
      <c r="D366" s="56"/>
      <c r="E366" s="56"/>
      <c r="F366" s="56"/>
      <c r="G366" s="56"/>
      <c r="H366" s="57"/>
      <c r="I366" s="57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</row>
    <row r="367" ht="35.25" customHeight="1">
      <c r="A367" s="56"/>
      <c r="B367" s="56"/>
      <c r="C367" s="56"/>
      <c r="D367" s="56"/>
      <c r="E367" s="56"/>
      <c r="F367" s="56"/>
      <c r="G367" s="56"/>
      <c r="H367" s="57"/>
      <c r="I367" s="57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</row>
    <row r="368" ht="35.25" customHeight="1">
      <c r="A368" s="56"/>
      <c r="B368" s="56"/>
      <c r="C368" s="56"/>
      <c r="D368" s="56"/>
      <c r="E368" s="56"/>
      <c r="F368" s="56"/>
      <c r="G368" s="56"/>
      <c r="H368" s="57"/>
      <c r="I368" s="57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</row>
    <row r="369" ht="35.25" customHeight="1">
      <c r="A369" s="56"/>
      <c r="B369" s="56"/>
      <c r="C369" s="56"/>
      <c r="D369" s="56"/>
      <c r="E369" s="56"/>
      <c r="F369" s="56"/>
      <c r="G369" s="56"/>
      <c r="H369" s="57"/>
      <c r="I369" s="57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</row>
    <row r="370" ht="35.25" customHeight="1">
      <c r="A370" s="56"/>
      <c r="B370" s="56"/>
      <c r="C370" s="56"/>
      <c r="D370" s="56"/>
      <c r="E370" s="56"/>
      <c r="F370" s="56"/>
      <c r="G370" s="56"/>
      <c r="H370" s="57"/>
      <c r="I370" s="57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</row>
    <row r="371" ht="35.25" customHeight="1">
      <c r="A371" s="56"/>
      <c r="B371" s="56"/>
      <c r="C371" s="56"/>
      <c r="D371" s="56"/>
      <c r="E371" s="56"/>
      <c r="F371" s="56"/>
      <c r="G371" s="56"/>
      <c r="H371" s="57"/>
      <c r="I371" s="57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</row>
    <row r="372" ht="35.25" customHeight="1">
      <c r="A372" s="56"/>
      <c r="B372" s="56"/>
      <c r="C372" s="56"/>
      <c r="D372" s="56"/>
      <c r="E372" s="56"/>
      <c r="F372" s="56"/>
      <c r="G372" s="56"/>
      <c r="H372" s="57"/>
      <c r="I372" s="57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</row>
    <row r="373" ht="35.25" customHeight="1">
      <c r="A373" s="56"/>
      <c r="B373" s="56"/>
      <c r="C373" s="56"/>
      <c r="D373" s="56"/>
      <c r="E373" s="56"/>
      <c r="F373" s="56"/>
      <c r="G373" s="56"/>
      <c r="H373" s="57"/>
      <c r="I373" s="57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</row>
    <row r="374" ht="35.25" customHeight="1">
      <c r="A374" s="56"/>
      <c r="B374" s="56"/>
      <c r="C374" s="56"/>
      <c r="D374" s="56"/>
      <c r="E374" s="56"/>
      <c r="F374" s="56"/>
      <c r="G374" s="56"/>
      <c r="H374" s="57"/>
      <c r="I374" s="57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</row>
    <row r="375" ht="35.25" customHeight="1">
      <c r="A375" s="56"/>
      <c r="B375" s="56"/>
      <c r="C375" s="56"/>
      <c r="D375" s="56"/>
      <c r="E375" s="56"/>
      <c r="F375" s="56"/>
      <c r="G375" s="56"/>
      <c r="H375" s="57"/>
      <c r="I375" s="57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</row>
    <row r="376" ht="35.25" customHeight="1">
      <c r="A376" s="56"/>
      <c r="B376" s="56"/>
      <c r="C376" s="56"/>
      <c r="D376" s="56"/>
      <c r="E376" s="56"/>
      <c r="F376" s="56"/>
      <c r="G376" s="56"/>
      <c r="H376" s="57"/>
      <c r="I376" s="57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</row>
    <row r="377" ht="35.25" customHeight="1">
      <c r="A377" s="56"/>
      <c r="B377" s="56"/>
      <c r="C377" s="56"/>
      <c r="D377" s="56"/>
      <c r="E377" s="56"/>
      <c r="F377" s="56"/>
      <c r="G377" s="56"/>
      <c r="H377" s="57"/>
      <c r="I377" s="57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</row>
    <row r="378" ht="35.25" customHeight="1">
      <c r="A378" s="56"/>
      <c r="B378" s="56"/>
      <c r="C378" s="56"/>
      <c r="D378" s="56"/>
      <c r="E378" s="56"/>
      <c r="F378" s="56"/>
      <c r="G378" s="56"/>
      <c r="H378" s="57"/>
      <c r="I378" s="57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</row>
    <row r="379" ht="35.25" customHeight="1">
      <c r="A379" s="56"/>
      <c r="B379" s="56"/>
      <c r="C379" s="56"/>
      <c r="D379" s="56"/>
      <c r="E379" s="56"/>
      <c r="F379" s="56"/>
      <c r="G379" s="56"/>
      <c r="H379" s="57"/>
      <c r="I379" s="57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</row>
    <row r="380" ht="35.25" customHeight="1">
      <c r="A380" s="56"/>
      <c r="B380" s="56"/>
      <c r="C380" s="56"/>
      <c r="D380" s="56"/>
      <c r="E380" s="56"/>
      <c r="F380" s="56"/>
      <c r="G380" s="56"/>
      <c r="H380" s="57"/>
      <c r="I380" s="57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</row>
    <row r="381" ht="35.25" customHeight="1">
      <c r="A381" s="56"/>
      <c r="B381" s="56"/>
      <c r="C381" s="56"/>
      <c r="D381" s="56"/>
      <c r="E381" s="56"/>
      <c r="F381" s="56"/>
      <c r="G381" s="56"/>
      <c r="H381" s="57"/>
      <c r="I381" s="57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</row>
    <row r="382" ht="35.25" customHeight="1">
      <c r="A382" s="56"/>
      <c r="B382" s="56"/>
      <c r="C382" s="56"/>
      <c r="D382" s="56"/>
      <c r="E382" s="56"/>
      <c r="F382" s="56"/>
      <c r="G382" s="56"/>
      <c r="H382" s="57"/>
      <c r="I382" s="57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</row>
    <row r="383" ht="35.25" customHeight="1">
      <c r="A383" s="56"/>
      <c r="B383" s="56"/>
      <c r="C383" s="56"/>
      <c r="D383" s="56"/>
      <c r="E383" s="56"/>
      <c r="F383" s="56"/>
      <c r="G383" s="56"/>
      <c r="H383" s="57"/>
      <c r="I383" s="57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</row>
    <row r="384" ht="35.25" customHeight="1">
      <c r="A384" s="56"/>
      <c r="B384" s="56"/>
      <c r="C384" s="56"/>
      <c r="D384" s="56"/>
      <c r="E384" s="56"/>
      <c r="F384" s="56"/>
      <c r="G384" s="56"/>
      <c r="H384" s="57"/>
      <c r="I384" s="57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</row>
    <row r="385" ht="35.25" customHeight="1">
      <c r="A385" s="56"/>
      <c r="B385" s="56"/>
      <c r="C385" s="56"/>
      <c r="D385" s="56"/>
      <c r="E385" s="56"/>
      <c r="F385" s="56"/>
      <c r="G385" s="56"/>
      <c r="H385" s="57"/>
      <c r="I385" s="57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</row>
    <row r="386" ht="35.25" customHeight="1">
      <c r="A386" s="56"/>
      <c r="B386" s="56"/>
      <c r="C386" s="56"/>
      <c r="D386" s="56"/>
      <c r="E386" s="56"/>
      <c r="F386" s="56"/>
      <c r="G386" s="56"/>
      <c r="H386" s="57"/>
      <c r="I386" s="57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</row>
    <row r="387" ht="35.25" customHeight="1">
      <c r="A387" s="56"/>
      <c r="B387" s="56"/>
      <c r="C387" s="56"/>
      <c r="D387" s="56"/>
      <c r="E387" s="56"/>
      <c r="F387" s="56"/>
      <c r="G387" s="56"/>
      <c r="H387" s="57"/>
      <c r="I387" s="57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</row>
    <row r="388" ht="35.25" customHeight="1">
      <c r="A388" s="56"/>
      <c r="B388" s="56"/>
      <c r="C388" s="56"/>
      <c r="D388" s="56"/>
      <c r="E388" s="56"/>
      <c r="F388" s="56"/>
      <c r="G388" s="56"/>
      <c r="H388" s="57"/>
      <c r="I388" s="57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</row>
    <row r="389" ht="35.25" customHeight="1">
      <c r="A389" s="56"/>
      <c r="B389" s="56"/>
      <c r="C389" s="56"/>
      <c r="D389" s="56"/>
      <c r="E389" s="56"/>
      <c r="F389" s="56"/>
      <c r="G389" s="56"/>
      <c r="H389" s="57"/>
      <c r="I389" s="57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</row>
    <row r="390" ht="35.25" customHeight="1">
      <c r="A390" s="56"/>
      <c r="B390" s="56"/>
      <c r="C390" s="56"/>
      <c r="D390" s="56"/>
      <c r="E390" s="56"/>
      <c r="F390" s="56"/>
      <c r="G390" s="56"/>
      <c r="H390" s="57"/>
      <c r="I390" s="57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</row>
    <row r="391" ht="35.25" customHeight="1">
      <c r="A391" s="56"/>
      <c r="B391" s="56"/>
      <c r="C391" s="56"/>
      <c r="D391" s="56"/>
      <c r="E391" s="56"/>
      <c r="F391" s="56"/>
      <c r="G391" s="56"/>
      <c r="H391" s="57"/>
      <c r="I391" s="57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</row>
    <row r="392" ht="35.25" customHeight="1">
      <c r="A392" s="56"/>
      <c r="B392" s="56"/>
      <c r="C392" s="56"/>
      <c r="D392" s="56"/>
      <c r="E392" s="56"/>
      <c r="F392" s="56"/>
      <c r="G392" s="56"/>
      <c r="H392" s="57"/>
      <c r="I392" s="57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</row>
    <row r="393" ht="35.25" customHeight="1">
      <c r="A393" s="56"/>
      <c r="B393" s="56"/>
      <c r="C393" s="56"/>
      <c r="D393" s="56"/>
      <c r="E393" s="56"/>
      <c r="F393" s="56"/>
      <c r="G393" s="56"/>
      <c r="H393" s="57"/>
      <c r="I393" s="57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</row>
    <row r="394" ht="35.25" customHeight="1">
      <c r="A394" s="56"/>
      <c r="B394" s="56"/>
      <c r="C394" s="56"/>
      <c r="D394" s="56"/>
      <c r="E394" s="56"/>
      <c r="F394" s="56"/>
      <c r="G394" s="56"/>
      <c r="H394" s="57"/>
      <c r="I394" s="57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</row>
    <row r="395" ht="35.25" customHeight="1">
      <c r="A395" s="56"/>
      <c r="B395" s="56"/>
      <c r="C395" s="56"/>
      <c r="D395" s="56"/>
      <c r="E395" s="56"/>
      <c r="F395" s="56"/>
      <c r="G395" s="56"/>
      <c r="H395" s="57"/>
      <c r="I395" s="57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</row>
    <row r="396" ht="35.25" customHeight="1">
      <c r="A396" s="56"/>
      <c r="B396" s="56"/>
      <c r="C396" s="56"/>
      <c r="D396" s="56"/>
      <c r="E396" s="56"/>
      <c r="F396" s="56"/>
      <c r="G396" s="56"/>
      <c r="H396" s="57"/>
      <c r="I396" s="57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</row>
    <row r="397" ht="35.25" customHeight="1">
      <c r="A397" s="56"/>
      <c r="B397" s="56"/>
      <c r="C397" s="56"/>
      <c r="D397" s="56"/>
      <c r="E397" s="56"/>
      <c r="F397" s="56"/>
      <c r="G397" s="56"/>
      <c r="H397" s="57"/>
      <c r="I397" s="57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</row>
    <row r="398" ht="35.25" customHeight="1">
      <c r="A398" s="56"/>
      <c r="B398" s="56"/>
      <c r="C398" s="56"/>
      <c r="D398" s="56"/>
      <c r="E398" s="56"/>
      <c r="F398" s="56"/>
      <c r="G398" s="56"/>
      <c r="H398" s="57"/>
      <c r="I398" s="57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</row>
    <row r="399" ht="35.25" customHeight="1">
      <c r="A399" s="56"/>
      <c r="B399" s="56"/>
      <c r="C399" s="56"/>
      <c r="D399" s="56"/>
      <c r="E399" s="56"/>
      <c r="F399" s="56"/>
      <c r="G399" s="56"/>
      <c r="H399" s="57"/>
      <c r="I399" s="57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</row>
    <row r="400" ht="35.25" customHeight="1">
      <c r="A400" s="56"/>
      <c r="B400" s="56"/>
      <c r="C400" s="56"/>
      <c r="D400" s="56"/>
      <c r="E400" s="56"/>
      <c r="F400" s="56"/>
      <c r="G400" s="56"/>
      <c r="H400" s="57"/>
      <c r="I400" s="57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</row>
    <row r="401" ht="35.25" customHeight="1">
      <c r="A401" s="56"/>
      <c r="B401" s="56"/>
      <c r="C401" s="56"/>
      <c r="D401" s="56"/>
      <c r="E401" s="56"/>
      <c r="F401" s="56"/>
      <c r="G401" s="56"/>
      <c r="H401" s="57"/>
      <c r="I401" s="57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</row>
    <row r="402" ht="35.25" customHeight="1">
      <c r="A402" s="56"/>
      <c r="B402" s="56"/>
      <c r="C402" s="56"/>
      <c r="D402" s="56"/>
      <c r="E402" s="56"/>
      <c r="F402" s="56"/>
      <c r="G402" s="56"/>
      <c r="H402" s="57"/>
      <c r="I402" s="57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</row>
    <row r="403" ht="35.25" customHeight="1">
      <c r="A403" s="56"/>
      <c r="B403" s="56"/>
      <c r="C403" s="56"/>
      <c r="D403" s="56"/>
      <c r="E403" s="56"/>
      <c r="F403" s="56"/>
      <c r="G403" s="56"/>
      <c r="H403" s="57"/>
      <c r="I403" s="57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</row>
    <row r="404" ht="35.25" customHeight="1">
      <c r="A404" s="56"/>
      <c r="B404" s="56"/>
      <c r="C404" s="56"/>
      <c r="D404" s="56"/>
      <c r="E404" s="56"/>
      <c r="F404" s="56"/>
      <c r="G404" s="56"/>
      <c r="H404" s="57"/>
      <c r="I404" s="57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</row>
    <row r="405" ht="35.25" customHeight="1">
      <c r="A405" s="56"/>
      <c r="B405" s="56"/>
      <c r="C405" s="56"/>
      <c r="D405" s="56"/>
      <c r="E405" s="56"/>
      <c r="F405" s="56"/>
      <c r="G405" s="56"/>
      <c r="H405" s="57"/>
      <c r="I405" s="57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</row>
    <row r="406" ht="35.25" customHeight="1">
      <c r="A406" s="56"/>
      <c r="B406" s="56"/>
      <c r="C406" s="56"/>
      <c r="D406" s="56"/>
      <c r="E406" s="56"/>
      <c r="F406" s="56"/>
      <c r="G406" s="56"/>
      <c r="H406" s="57"/>
      <c r="I406" s="57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</row>
    <row r="407" ht="35.25" customHeight="1">
      <c r="A407" s="56"/>
      <c r="B407" s="56"/>
      <c r="C407" s="56"/>
      <c r="D407" s="56"/>
      <c r="E407" s="56"/>
      <c r="F407" s="56"/>
      <c r="G407" s="56"/>
      <c r="H407" s="57"/>
      <c r="I407" s="57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</row>
    <row r="408" ht="35.25" customHeight="1">
      <c r="A408" s="56"/>
      <c r="B408" s="56"/>
      <c r="C408" s="56"/>
      <c r="D408" s="56"/>
      <c r="E408" s="56"/>
      <c r="F408" s="56"/>
      <c r="G408" s="56"/>
      <c r="H408" s="57"/>
      <c r="I408" s="57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</row>
    <row r="409" ht="35.25" customHeight="1">
      <c r="A409" s="56"/>
      <c r="B409" s="56"/>
      <c r="C409" s="56"/>
      <c r="D409" s="56"/>
      <c r="E409" s="56"/>
      <c r="F409" s="56"/>
      <c r="G409" s="56"/>
      <c r="H409" s="57"/>
      <c r="I409" s="57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</row>
    <row r="410" ht="35.25" customHeight="1">
      <c r="A410" s="56"/>
      <c r="B410" s="56"/>
      <c r="C410" s="56"/>
      <c r="D410" s="56"/>
      <c r="E410" s="56"/>
      <c r="F410" s="56"/>
      <c r="G410" s="56"/>
      <c r="H410" s="57"/>
      <c r="I410" s="57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</row>
    <row r="411" ht="35.25" customHeight="1">
      <c r="A411" s="56"/>
      <c r="B411" s="56"/>
      <c r="C411" s="56"/>
      <c r="D411" s="56"/>
      <c r="E411" s="56"/>
      <c r="F411" s="56"/>
      <c r="G411" s="56"/>
      <c r="H411" s="57"/>
      <c r="I411" s="57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</row>
    <row r="412" ht="35.25" customHeight="1">
      <c r="A412" s="56"/>
      <c r="B412" s="56"/>
      <c r="C412" s="56"/>
      <c r="D412" s="56"/>
      <c r="E412" s="56"/>
      <c r="F412" s="56"/>
      <c r="G412" s="56"/>
      <c r="H412" s="57"/>
      <c r="I412" s="57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</row>
    <row r="413" ht="35.25" customHeight="1">
      <c r="A413" s="56"/>
      <c r="B413" s="56"/>
      <c r="C413" s="56"/>
      <c r="D413" s="56"/>
      <c r="E413" s="56"/>
      <c r="F413" s="56"/>
      <c r="G413" s="56"/>
      <c r="H413" s="57"/>
      <c r="I413" s="57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</row>
    <row r="414" ht="35.25" customHeight="1">
      <c r="A414" s="56"/>
      <c r="B414" s="56"/>
      <c r="C414" s="56"/>
      <c r="D414" s="56"/>
      <c r="E414" s="56"/>
      <c r="F414" s="56"/>
      <c r="G414" s="56"/>
      <c r="H414" s="57"/>
      <c r="I414" s="57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</row>
    <row r="415" ht="35.25" customHeight="1">
      <c r="A415" s="56"/>
      <c r="B415" s="56"/>
      <c r="C415" s="56"/>
      <c r="D415" s="56"/>
      <c r="E415" s="56"/>
      <c r="F415" s="56"/>
      <c r="G415" s="56"/>
      <c r="H415" s="57"/>
      <c r="I415" s="57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</row>
    <row r="416" ht="35.25" customHeight="1">
      <c r="A416" s="56"/>
      <c r="B416" s="56"/>
      <c r="C416" s="56"/>
      <c r="D416" s="56"/>
      <c r="E416" s="56"/>
      <c r="F416" s="56"/>
      <c r="G416" s="56"/>
      <c r="H416" s="57"/>
      <c r="I416" s="57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</row>
    <row r="417" ht="35.25" customHeight="1">
      <c r="A417" s="56"/>
      <c r="B417" s="56"/>
      <c r="C417" s="56"/>
      <c r="D417" s="56"/>
      <c r="E417" s="56"/>
      <c r="F417" s="56"/>
      <c r="G417" s="56"/>
      <c r="H417" s="57"/>
      <c r="I417" s="57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</row>
    <row r="418" ht="35.25" customHeight="1">
      <c r="A418" s="56"/>
      <c r="B418" s="56"/>
      <c r="C418" s="56"/>
      <c r="D418" s="56"/>
      <c r="E418" s="56"/>
      <c r="F418" s="56"/>
      <c r="G418" s="56"/>
      <c r="H418" s="57"/>
      <c r="I418" s="57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</row>
    <row r="419" ht="35.25" customHeight="1">
      <c r="A419" s="56"/>
      <c r="B419" s="56"/>
      <c r="C419" s="56"/>
      <c r="D419" s="56"/>
      <c r="E419" s="56"/>
      <c r="F419" s="56"/>
      <c r="G419" s="56"/>
      <c r="H419" s="57"/>
      <c r="I419" s="57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</row>
    <row r="420" ht="35.25" customHeight="1">
      <c r="A420" s="56"/>
      <c r="B420" s="56"/>
      <c r="C420" s="56"/>
      <c r="D420" s="56"/>
      <c r="E420" s="56"/>
      <c r="F420" s="56"/>
      <c r="G420" s="56"/>
      <c r="H420" s="57"/>
      <c r="I420" s="57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</row>
    <row r="421" ht="35.25" customHeight="1">
      <c r="A421" s="56"/>
      <c r="B421" s="56"/>
      <c r="C421" s="56"/>
      <c r="D421" s="56"/>
      <c r="E421" s="56"/>
      <c r="F421" s="56"/>
      <c r="G421" s="56"/>
      <c r="H421" s="57"/>
      <c r="I421" s="57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</row>
    <row r="422" ht="35.25" customHeight="1">
      <c r="A422" s="56"/>
      <c r="B422" s="56"/>
      <c r="C422" s="56"/>
      <c r="D422" s="56"/>
      <c r="E422" s="56"/>
      <c r="F422" s="56"/>
      <c r="G422" s="56"/>
      <c r="H422" s="57"/>
      <c r="I422" s="57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</row>
    <row r="423" ht="35.25" customHeight="1">
      <c r="A423" s="56"/>
      <c r="B423" s="56"/>
      <c r="C423" s="56"/>
      <c r="D423" s="56"/>
      <c r="E423" s="56"/>
      <c r="F423" s="56"/>
      <c r="G423" s="56"/>
      <c r="H423" s="57"/>
      <c r="I423" s="57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</row>
    <row r="424" ht="35.25" customHeight="1">
      <c r="A424" s="56"/>
      <c r="B424" s="56"/>
      <c r="C424" s="56"/>
      <c r="D424" s="56"/>
      <c r="E424" s="56"/>
      <c r="F424" s="56"/>
      <c r="G424" s="56"/>
      <c r="H424" s="57"/>
      <c r="I424" s="57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</row>
    <row r="425" ht="35.25" customHeight="1">
      <c r="A425" s="56"/>
      <c r="B425" s="56"/>
      <c r="C425" s="56"/>
      <c r="D425" s="56"/>
      <c r="E425" s="56"/>
      <c r="F425" s="56"/>
      <c r="G425" s="56"/>
      <c r="H425" s="57"/>
      <c r="I425" s="57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</row>
    <row r="426" ht="35.25" customHeight="1">
      <c r="A426" s="56"/>
      <c r="B426" s="56"/>
      <c r="C426" s="56"/>
      <c r="D426" s="56"/>
      <c r="E426" s="56"/>
      <c r="F426" s="56"/>
      <c r="G426" s="56"/>
      <c r="H426" s="57"/>
      <c r="I426" s="57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</row>
    <row r="427" ht="35.25" customHeight="1">
      <c r="A427" s="56"/>
      <c r="B427" s="56"/>
      <c r="C427" s="56"/>
      <c r="D427" s="56"/>
      <c r="E427" s="56"/>
      <c r="F427" s="56"/>
      <c r="G427" s="56"/>
      <c r="H427" s="57"/>
      <c r="I427" s="57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</row>
    <row r="428" ht="35.25" customHeight="1">
      <c r="A428" s="56"/>
      <c r="B428" s="56"/>
      <c r="C428" s="56"/>
      <c r="D428" s="56"/>
      <c r="E428" s="56"/>
      <c r="F428" s="56"/>
      <c r="G428" s="56"/>
      <c r="H428" s="57"/>
      <c r="I428" s="57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</row>
    <row r="429" ht="35.25" customHeight="1">
      <c r="A429" s="56"/>
      <c r="B429" s="56"/>
      <c r="C429" s="56"/>
      <c r="D429" s="56"/>
      <c r="E429" s="56"/>
      <c r="F429" s="56"/>
      <c r="G429" s="56"/>
      <c r="H429" s="57"/>
      <c r="I429" s="57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</row>
    <row r="430" ht="35.25" customHeight="1">
      <c r="A430" s="56"/>
      <c r="B430" s="56"/>
      <c r="C430" s="56"/>
      <c r="D430" s="56"/>
      <c r="E430" s="56"/>
      <c r="F430" s="56"/>
      <c r="G430" s="56"/>
      <c r="H430" s="57"/>
      <c r="I430" s="57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</row>
    <row r="431" ht="35.25" customHeight="1">
      <c r="A431" s="56"/>
      <c r="B431" s="56"/>
      <c r="C431" s="56"/>
      <c r="D431" s="56"/>
      <c r="E431" s="56"/>
      <c r="F431" s="56"/>
      <c r="G431" s="56"/>
      <c r="H431" s="57"/>
      <c r="I431" s="57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</row>
    <row r="432" ht="35.25" customHeight="1">
      <c r="A432" s="56"/>
      <c r="B432" s="56"/>
      <c r="C432" s="56"/>
      <c r="D432" s="56"/>
      <c r="E432" s="56"/>
      <c r="F432" s="56"/>
      <c r="G432" s="56"/>
      <c r="H432" s="57"/>
      <c r="I432" s="57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</row>
    <row r="433" ht="35.25" customHeight="1">
      <c r="A433" s="56"/>
      <c r="B433" s="56"/>
      <c r="C433" s="56"/>
      <c r="D433" s="56"/>
      <c r="E433" s="56"/>
      <c r="F433" s="56"/>
      <c r="G433" s="56"/>
      <c r="H433" s="57"/>
      <c r="I433" s="57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</row>
    <row r="434" ht="35.25" customHeight="1">
      <c r="A434" s="56"/>
      <c r="B434" s="56"/>
      <c r="C434" s="56"/>
      <c r="D434" s="56"/>
      <c r="E434" s="56"/>
      <c r="F434" s="56"/>
      <c r="G434" s="56"/>
      <c r="H434" s="57"/>
      <c r="I434" s="57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</row>
    <row r="435" ht="35.25" customHeight="1">
      <c r="A435" s="56"/>
      <c r="B435" s="56"/>
      <c r="C435" s="56"/>
      <c r="D435" s="56"/>
      <c r="E435" s="56"/>
      <c r="F435" s="56"/>
      <c r="G435" s="56"/>
      <c r="H435" s="57"/>
      <c r="I435" s="57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</row>
    <row r="436" ht="35.25" customHeight="1">
      <c r="A436" s="56"/>
      <c r="B436" s="56"/>
      <c r="C436" s="56"/>
      <c r="D436" s="56"/>
      <c r="E436" s="56"/>
      <c r="F436" s="56"/>
      <c r="G436" s="56"/>
      <c r="H436" s="57"/>
      <c r="I436" s="57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</row>
    <row r="437" ht="35.25" customHeight="1">
      <c r="A437" s="56"/>
      <c r="B437" s="56"/>
      <c r="C437" s="56"/>
      <c r="D437" s="56"/>
      <c r="E437" s="56"/>
      <c r="F437" s="56"/>
      <c r="G437" s="56"/>
      <c r="H437" s="57"/>
      <c r="I437" s="57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</row>
    <row r="438" ht="35.25" customHeight="1">
      <c r="A438" s="56"/>
      <c r="B438" s="56"/>
      <c r="C438" s="56"/>
      <c r="D438" s="56"/>
      <c r="E438" s="56"/>
      <c r="F438" s="56"/>
      <c r="G438" s="56"/>
      <c r="H438" s="57"/>
      <c r="I438" s="57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</row>
    <row r="439" ht="35.25" customHeight="1">
      <c r="A439" s="56"/>
      <c r="B439" s="56"/>
      <c r="C439" s="56"/>
      <c r="D439" s="56"/>
      <c r="E439" s="56"/>
      <c r="F439" s="56"/>
      <c r="G439" s="56"/>
      <c r="H439" s="57"/>
      <c r="I439" s="57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</row>
    <row r="440" ht="35.25" customHeight="1">
      <c r="A440" s="56"/>
      <c r="B440" s="56"/>
      <c r="C440" s="56"/>
      <c r="D440" s="56"/>
      <c r="E440" s="56"/>
      <c r="F440" s="56"/>
      <c r="G440" s="56"/>
      <c r="H440" s="57"/>
      <c r="I440" s="57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</row>
    <row r="441" ht="35.25" customHeight="1">
      <c r="A441" s="56"/>
      <c r="B441" s="56"/>
      <c r="C441" s="56"/>
      <c r="D441" s="56"/>
      <c r="E441" s="56"/>
      <c r="F441" s="56"/>
      <c r="G441" s="56"/>
      <c r="H441" s="57"/>
      <c r="I441" s="57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</row>
    <row r="442" ht="35.25" customHeight="1">
      <c r="A442" s="56"/>
      <c r="B442" s="56"/>
      <c r="C442" s="56"/>
      <c r="D442" s="56"/>
      <c r="E442" s="56"/>
      <c r="F442" s="56"/>
      <c r="G442" s="56"/>
      <c r="H442" s="57"/>
      <c r="I442" s="57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</row>
    <row r="443" ht="35.25" customHeight="1">
      <c r="A443" s="56"/>
      <c r="B443" s="56"/>
      <c r="C443" s="56"/>
      <c r="D443" s="56"/>
      <c r="E443" s="56"/>
      <c r="F443" s="56"/>
      <c r="G443" s="56"/>
      <c r="H443" s="57"/>
      <c r="I443" s="57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</row>
    <row r="444" ht="35.25" customHeight="1">
      <c r="A444" s="56"/>
      <c r="B444" s="56"/>
      <c r="C444" s="56"/>
      <c r="D444" s="56"/>
      <c r="E444" s="56"/>
      <c r="F444" s="56"/>
      <c r="G444" s="56"/>
      <c r="H444" s="57"/>
      <c r="I444" s="57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</row>
    <row r="445" ht="35.25" customHeight="1">
      <c r="A445" s="56"/>
      <c r="B445" s="56"/>
      <c r="C445" s="56"/>
      <c r="D445" s="56"/>
      <c r="E445" s="56"/>
      <c r="F445" s="56"/>
      <c r="G445" s="56"/>
      <c r="H445" s="57"/>
      <c r="I445" s="57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</row>
    <row r="446" ht="35.25" customHeight="1">
      <c r="A446" s="56"/>
      <c r="B446" s="56"/>
      <c r="C446" s="56"/>
      <c r="D446" s="56"/>
      <c r="E446" s="56"/>
      <c r="F446" s="56"/>
      <c r="G446" s="56"/>
      <c r="H446" s="57"/>
      <c r="I446" s="57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</row>
    <row r="447" ht="35.25" customHeight="1">
      <c r="A447" s="56"/>
      <c r="B447" s="56"/>
      <c r="C447" s="56"/>
      <c r="D447" s="56"/>
      <c r="E447" s="56"/>
      <c r="F447" s="56"/>
      <c r="G447" s="56"/>
      <c r="H447" s="57"/>
      <c r="I447" s="57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</row>
    <row r="448" ht="35.25" customHeight="1">
      <c r="A448" s="56"/>
      <c r="B448" s="56"/>
      <c r="C448" s="56"/>
      <c r="D448" s="56"/>
      <c r="E448" s="56"/>
      <c r="F448" s="56"/>
      <c r="G448" s="56"/>
      <c r="H448" s="57"/>
      <c r="I448" s="57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</row>
    <row r="449" ht="35.25" customHeight="1">
      <c r="A449" s="56"/>
      <c r="B449" s="56"/>
      <c r="C449" s="56"/>
      <c r="D449" s="56"/>
      <c r="E449" s="56"/>
      <c r="F449" s="56"/>
      <c r="G449" s="56"/>
      <c r="H449" s="57"/>
      <c r="I449" s="57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</row>
    <row r="450" ht="35.25" customHeight="1">
      <c r="A450" s="56"/>
      <c r="B450" s="56"/>
      <c r="C450" s="56"/>
      <c r="D450" s="56"/>
      <c r="E450" s="56"/>
      <c r="F450" s="56"/>
      <c r="G450" s="56"/>
      <c r="H450" s="57"/>
      <c r="I450" s="57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</row>
    <row r="451" ht="35.25" customHeight="1">
      <c r="A451" s="56"/>
      <c r="B451" s="56"/>
      <c r="C451" s="56"/>
      <c r="D451" s="56"/>
      <c r="E451" s="56"/>
      <c r="F451" s="56"/>
      <c r="G451" s="56"/>
      <c r="H451" s="57"/>
      <c r="I451" s="57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</row>
    <row r="452" ht="35.25" customHeight="1">
      <c r="A452" s="56"/>
      <c r="B452" s="56"/>
      <c r="C452" s="56"/>
      <c r="D452" s="56"/>
      <c r="E452" s="56"/>
      <c r="F452" s="56"/>
      <c r="G452" s="56"/>
      <c r="H452" s="57"/>
      <c r="I452" s="57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</row>
    <row r="453" ht="35.25" customHeight="1">
      <c r="A453" s="56"/>
      <c r="B453" s="56"/>
      <c r="C453" s="56"/>
      <c r="D453" s="56"/>
      <c r="E453" s="56"/>
      <c r="F453" s="56"/>
      <c r="G453" s="56"/>
      <c r="H453" s="57"/>
      <c r="I453" s="57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</row>
    <row r="454" ht="35.25" customHeight="1">
      <c r="A454" s="56"/>
      <c r="B454" s="56"/>
      <c r="C454" s="56"/>
      <c r="D454" s="56"/>
      <c r="E454" s="56"/>
      <c r="F454" s="56"/>
      <c r="G454" s="56"/>
      <c r="H454" s="57"/>
      <c r="I454" s="57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</row>
    <row r="455" ht="35.25" customHeight="1">
      <c r="A455" s="56"/>
      <c r="B455" s="56"/>
      <c r="C455" s="56"/>
      <c r="D455" s="56"/>
      <c r="E455" s="56"/>
      <c r="F455" s="56"/>
      <c r="G455" s="56"/>
      <c r="H455" s="57"/>
      <c r="I455" s="57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</row>
    <row r="456" ht="35.25" customHeight="1">
      <c r="A456" s="56"/>
      <c r="B456" s="56"/>
      <c r="C456" s="56"/>
      <c r="D456" s="56"/>
      <c r="E456" s="56"/>
      <c r="F456" s="56"/>
      <c r="G456" s="56"/>
      <c r="H456" s="57"/>
      <c r="I456" s="57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</row>
    <row r="457" ht="35.25" customHeight="1">
      <c r="A457" s="56"/>
      <c r="B457" s="56"/>
      <c r="C457" s="56"/>
      <c r="D457" s="56"/>
      <c r="E457" s="56"/>
      <c r="F457" s="56"/>
      <c r="G457" s="56"/>
      <c r="H457" s="57"/>
      <c r="I457" s="57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</row>
    <row r="458" ht="35.25" customHeight="1">
      <c r="A458" s="56"/>
      <c r="B458" s="56"/>
      <c r="C458" s="56"/>
      <c r="D458" s="56"/>
      <c r="E458" s="56"/>
      <c r="F458" s="56"/>
      <c r="G458" s="56"/>
      <c r="H458" s="57"/>
      <c r="I458" s="57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</row>
    <row r="459" ht="35.25" customHeight="1">
      <c r="A459" s="56"/>
      <c r="B459" s="56"/>
      <c r="C459" s="56"/>
      <c r="D459" s="56"/>
      <c r="E459" s="56"/>
      <c r="F459" s="56"/>
      <c r="G459" s="56"/>
      <c r="H459" s="57"/>
      <c r="I459" s="57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</row>
    <row r="460" ht="35.25" customHeight="1">
      <c r="A460" s="56"/>
      <c r="B460" s="56"/>
      <c r="C460" s="56"/>
      <c r="D460" s="56"/>
      <c r="E460" s="56"/>
      <c r="F460" s="56"/>
      <c r="G460" s="56"/>
      <c r="H460" s="57"/>
      <c r="I460" s="57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</row>
    <row r="461" ht="35.25" customHeight="1">
      <c r="A461" s="56"/>
      <c r="B461" s="56"/>
      <c r="C461" s="56"/>
      <c r="D461" s="56"/>
      <c r="E461" s="56"/>
      <c r="F461" s="56"/>
      <c r="G461" s="56"/>
      <c r="H461" s="57"/>
      <c r="I461" s="57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</row>
    <row r="462" ht="35.25" customHeight="1">
      <c r="A462" s="56"/>
      <c r="B462" s="56"/>
      <c r="C462" s="56"/>
      <c r="D462" s="56"/>
      <c r="E462" s="56"/>
      <c r="F462" s="56"/>
      <c r="G462" s="56"/>
      <c r="H462" s="57"/>
      <c r="I462" s="57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</row>
    <row r="463" ht="35.25" customHeight="1">
      <c r="A463" s="56"/>
      <c r="B463" s="56"/>
      <c r="C463" s="56"/>
      <c r="D463" s="56"/>
      <c r="E463" s="56"/>
      <c r="F463" s="56"/>
      <c r="G463" s="56"/>
      <c r="H463" s="57"/>
      <c r="I463" s="57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</row>
    <row r="464" ht="35.25" customHeight="1">
      <c r="A464" s="56"/>
      <c r="B464" s="56"/>
      <c r="C464" s="56"/>
      <c r="D464" s="56"/>
      <c r="E464" s="56"/>
      <c r="F464" s="56"/>
      <c r="G464" s="56"/>
      <c r="H464" s="57"/>
      <c r="I464" s="57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</row>
    <row r="465" ht="35.25" customHeight="1">
      <c r="A465" s="56"/>
      <c r="B465" s="56"/>
      <c r="C465" s="56"/>
      <c r="D465" s="56"/>
      <c r="E465" s="56"/>
      <c r="F465" s="56"/>
      <c r="G465" s="56"/>
      <c r="H465" s="57"/>
      <c r="I465" s="57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</row>
    <row r="466" ht="35.25" customHeight="1">
      <c r="A466" s="56"/>
      <c r="B466" s="56"/>
      <c r="C466" s="56"/>
      <c r="D466" s="56"/>
      <c r="E466" s="56"/>
      <c r="F466" s="56"/>
      <c r="G466" s="56"/>
      <c r="H466" s="57"/>
      <c r="I466" s="57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</row>
    <row r="467" ht="35.25" customHeight="1">
      <c r="A467" s="56"/>
      <c r="B467" s="56"/>
      <c r="C467" s="56"/>
      <c r="D467" s="56"/>
      <c r="E467" s="56"/>
      <c r="F467" s="56"/>
      <c r="G467" s="56"/>
      <c r="H467" s="57"/>
      <c r="I467" s="57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</row>
    <row r="468" ht="35.25" customHeight="1">
      <c r="A468" s="56"/>
      <c r="B468" s="56"/>
      <c r="C468" s="56"/>
      <c r="D468" s="56"/>
      <c r="E468" s="56"/>
      <c r="F468" s="56"/>
      <c r="G468" s="56"/>
      <c r="H468" s="57"/>
      <c r="I468" s="57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</row>
    <row r="469" ht="35.25" customHeight="1">
      <c r="A469" s="56"/>
      <c r="B469" s="56"/>
      <c r="C469" s="56"/>
      <c r="D469" s="56"/>
      <c r="E469" s="56"/>
      <c r="F469" s="56"/>
      <c r="G469" s="56"/>
      <c r="H469" s="57"/>
      <c r="I469" s="57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</row>
    <row r="470" ht="35.25" customHeight="1">
      <c r="A470" s="56"/>
      <c r="B470" s="56"/>
      <c r="C470" s="56"/>
      <c r="D470" s="56"/>
      <c r="E470" s="56"/>
      <c r="F470" s="56"/>
      <c r="G470" s="56"/>
      <c r="H470" s="57"/>
      <c r="I470" s="57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</row>
    <row r="471" ht="35.25" customHeight="1">
      <c r="A471" s="56"/>
      <c r="B471" s="56"/>
      <c r="C471" s="56"/>
      <c r="D471" s="56"/>
      <c r="E471" s="56"/>
      <c r="F471" s="56"/>
      <c r="G471" s="56"/>
      <c r="H471" s="57"/>
      <c r="I471" s="57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</row>
    <row r="472" ht="35.25" customHeight="1">
      <c r="A472" s="56"/>
      <c r="B472" s="56"/>
      <c r="C472" s="56"/>
      <c r="D472" s="56"/>
      <c r="E472" s="56"/>
      <c r="F472" s="56"/>
      <c r="G472" s="56"/>
      <c r="H472" s="57"/>
      <c r="I472" s="57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</row>
    <row r="473" ht="35.25" customHeight="1">
      <c r="A473" s="56"/>
      <c r="B473" s="56"/>
      <c r="C473" s="56"/>
      <c r="D473" s="56"/>
      <c r="E473" s="56"/>
      <c r="F473" s="56"/>
      <c r="G473" s="56"/>
      <c r="H473" s="57"/>
      <c r="I473" s="57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</row>
    <row r="474" ht="35.25" customHeight="1">
      <c r="A474" s="56"/>
      <c r="B474" s="56"/>
      <c r="C474" s="56"/>
      <c r="D474" s="56"/>
      <c r="E474" s="56"/>
      <c r="F474" s="56"/>
      <c r="G474" s="56"/>
      <c r="H474" s="57"/>
      <c r="I474" s="57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</row>
    <row r="475" ht="35.25" customHeight="1">
      <c r="A475" s="56"/>
      <c r="B475" s="56"/>
      <c r="C475" s="56"/>
      <c r="D475" s="56"/>
      <c r="E475" s="56"/>
      <c r="F475" s="56"/>
      <c r="G475" s="56"/>
      <c r="H475" s="57"/>
      <c r="I475" s="57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</row>
    <row r="476" ht="35.25" customHeight="1">
      <c r="A476" s="56"/>
      <c r="B476" s="56"/>
      <c r="C476" s="56"/>
      <c r="D476" s="56"/>
      <c r="E476" s="56"/>
      <c r="F476" s="56"/>
      <c r="G476" s="56"/>
      <c r="H476" s="57"/>
      <c r="I476" s="57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</row>
    <row r="477" ht="35.25" customHeight="1">
      <c r="A477" s="56"/>
      <c r="B477" s="56"/>
      <c r="C477" s="56"/>
      <c r="D477" s="56"/>
      <c r="E477" s="56"/>
      <c r="F477" s="56"/>
      <c r="G477" s="56"/>
      <c r="H477" s="57"/>
      <c r="I477" s="57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</row>
    <row r="478" ht="35.25" customHeight="1">
      <c r="A478" s="56"/>
      <c r="B478" s="56"/>
      <c r="C478" s="56"/>
      <c r="D478" s="56"/>
      <c r="E478" s="56"/>
      <c r="F478" s="56"/>
      <c r="G478" s="56"/>
      <c r="H478" s="57"/>
      <c r="I478" s="57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</row>
    <row r="479" ht="35.25" customHeight="1">
      <c r="A479" s="56"/>
      <c r="B479" s="56"/>
      <c r="C479" s="56"/>
      <c r="D479" s="56"/>
      <c r="E479" s="56"/>
      <c r="F479" s="56"/>
      <c r="G479" s="56"/>
      <c r="H479" s="57"/>
      <c r="I479" s="57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</row>
    <row r="480" ht="35.25" customHeight="1">
      <c r="A480" s="56"/>
      <c r="B480" s="56"/>
      <c r="C480" s="56"/>
      <c r="D480" s="56"/>
      <c r="E480" s="56"/>
      <c r="F480" s="56"/>
      <c r="G480" s="56"/>
      <c r="H480" s="57"/>
      <c r="I480" s="57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</row>
    <row r="481" ht="35.25" customHeight="1">
      <c r="A481" s="56"/>
      <c r="B481" s="56"/>
      <c r="C481" s="56"/>
      <c r="D481" s="56"/>
      <c r="E481" s="56"/>
      <c r="F481" s="56"/>
      <c r="G481" s="56"/>
      <c r="H481" s="57"/>
      <c r="I481" s="57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</row>
    <row r="482" ht="35.25" customHeight="1">
      <c r="A482" s="56"/>
      <c r="B482" s="56"/>
      <c r="C482" s="56"/>
      <c r="D482" s="56"/>
      <c r="E482" s="56"/>
      <c r="F482" s="56"/>
      <c r="G482" s="56"/>
      <c r="H482" s="57"/>
      <c r="I482" s="57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</row>
    <row r="483" ht="35.25" customHeight="1">
      <c r="A483" s="56"/>
      <c r="B483" s="56"/>
      <c r="C483" s="56"/>
      <c r="D483" s="56"/>
      <c r="E483" s="56"/>
      <c r="F483" s="56"/>
      <c r="G483" s="56"/>
      <c r="H483" s="57"/>
      <c r="I483" s="57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</row>
    <row r="484" ht="35.25" customHeight="1">
      <c r="A484" s="56"/>
      <c r="B484" s="56"/>
      <c r="C484" s="56"/>
      <c r="D484" s="56"/>
      <c r="E484" s="56"/>
      <c r="F484" s="56"/>
      <c r="G484" s="56"/>
      <c r="H484" s="57"/>
      <c r="I484" s="57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</row>
    <row r="485" ht="35.25" customHeight="1">
      <c r="A485" s="56"/>
      <c r="B485" s="56"/>
      <c r="C485" s="56"/>
      <c r="D485" s="56"/>
      <c r="E485" s="56"/>
      <c r="F485" s="56"/>
      <c r="G485" s="56"/>
      <c r="H485" s="57"/>
      <c r="I485" s="57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</row>
    <row r="486" ht="35.25" customHeight="1">
      <c r="A486" s="56"/>
      <c r="B486" s="56"/>
      <c r="C486" s="56"/>
      <c r="D486" s="56"/>
      <c r="E486" s="56"/>
      <c r="F486" s="56"/>
      <c r="G486" s="56"/>
      <c r="H486" s="57"/>
      <c r="I486" s="57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</row>
    <row r="487" ht="35.25" customHeight="1">
      <c r="A487" s="56"/>
      <c r="B487" s="56"/>
      <c r="C487" s="56"/>
      <c r="D487" s="56"/>
      <c r="E487" s="56"/>
      <c r="F487" s="56"/>
      <c r="G487" s="56"/>
      <c r="H487" s="57"/>
      <c r="I487" s="57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</row>
    <row r="488" ht="35.25" customHeight="1">
      <c r="A488" s="56"/>
      <c r="B488" s="56"/>
      <c r="C488" s="56"/>
      <c r="D488" s="56"/>
      <c r="E488" s="56"/>
      <c r="F488" s="56"/>
      <c r="G488" s="56"/>
      <c r="H488" s="57"/>
      <c r="I488" s="57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</row>
    <row r="489" ht="35.25" customHeight="1">
      <c r="A489" s="56"/>
      <c r="B489" s="56"/>
      <c r="C489" s="56"/>
      <c r="D489" s="56"/>
      <c r="E489" s="56"/>
      <c r="F489" s="56"/>
      <c r="G489" s="56"/>
      <c r="H489" s="57"/>
      <c r="I489" s="57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</row>
    <row r="490" ht="35.25" customHeight="1">
      <c r="A490" s="56"/>
      <c r="B490" s="56"/>
      <c r="C490" s="56"/>
      <c r="D490" s="56"/>
      <c r="E490" s="56"/>
      <c r="F490" s="56"/>
      <c r="G490" s="56"/>
      <c r="H490" s="57"/>
      <c r="I490" s="57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</row>
    <row r="491" ht="35.25" customHeight="1">
      <c r="A491" s="56"/>
      <c r="B491" s="56"/>
      <c r="C491" s="56"/>
      <c r="D491" s="56"/>
      <c r="E491" s="56"/>
      <c r="F491" s="56"/>
      <c r="G491" s="56"/>
      <c r="H491" s="57"/>
      <c r="I491" s="57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</row>
    <row r="492" ht="35.25" customHeight="1">
      <c r="A492" s="56"/>
      <c r="B492" s="56"/>
      <c r="C492" s="56"/>
      <c r="D492" s="56"/>
      <c r="E492" s="56"/>
      <c r="F492" s="56"/>
      <c r="G492" s="56"/>
      <c r="H492" s="57"/>
      <c r="I492" s="57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</row>
    <row r="493" ht="35.25" customHeight="1">
      <c r="A493" s="56"/>
      <c r="B493" s="56"/>
      <c r="C493" s="56"/>
      <c r="D493" s="56"/>
      <c r="E493" s="56"/>
      <c r="F493" s="56"/>
      <c r="G493" s="56"/>
      <c r="H493" s="57"/>
      <c r="I493" s="57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</row>
    <row r="494" ht="35.25" customHeight="1">
      <c r="A494" s="56"/>
      <c r="B494" s="56"/>
      <c r="C494" s="56"/>
      <c r="D494" s="56"/>
      <c r="E494" s="56"/>
      <c r="F494" s="56"/>
      <c r="G494" s="56"/>
      <c r="H494" s="57"/>
      <c r="I494" s="57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</row>
    <row r="495" ht="35.25" customHeight="1">
      <c r="A495" s="56"/>
      <c r="B495" s="56"/>
      <c r="C495" s="56"/>
      <c r="D495" s="56"/>
      <c r="E495" s="56"/>
      <c r="F495" s="56"/>
      <c r="G495" s="56"/>
      <c r="H495" s="57"/>
      <c r="I495" s="57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</row>
    <row r="496" ht="35.25" customHeight="1">
      <c r="A496" s="56"/>
      <c r="B496" s="56"/>
      <c r="C496" s="56"/>
      <c r="D496" s="56"/>
      <c r="E496" s="56"/>
      <c r="F496" s="56"/>
      <c r="G496" s="56"/>
      <c r="H496" s="57"/>
      <c r="I496" s="57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</row>
    <row r="497" ht="35.25" customHeight="1">
      <c r="A497" s="56"/>
      <c r="B497" s="56"/>
      <c r="C497" s="56"/>
      <c r="D497" s="56"/>
      <c r="E497" s="56"/>
      <c r="F497" s="56"/>
      <c r="G497" s="56"/>
      <c r="H497" s="57"/>
      <c r="I497" s="57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</row>
    <row r="498" ht="35.25" customHeight="1">
      <c r="A498" s="56"/>
      <c r="B498" s="56"/>
      <c r="C498" s="56"/>
      <c r="D498" s="56"/>
      <c r="E498" s="56"/>
      <c r="F498" s="56"/>
      <c r="G498" s="56"/>
      <c r="H498" s="57"/>
      <c r="I498" s="57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</row>
    <row r="499" ht="35.25" customHeight="1">
      <c r="A499" s="56"/>
      <c r="B499" s="56"/>
      <c r="C499" s="56"/>
      <c r="D499" s="56"/>
      <c r="E499" s="56"/>
      <c r="F499" s="56"/>
      <c r="G499" s="56"/>
      <c r="H499" s="57"/>
      <c r="I499" s="57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</row>
    <row r="500" ht="35.25" customHeight="1">
      <c r="A500" s="56"/>
      <c r="B500" s="56"/>
      <c r="C500" s="56"/>
      <c r="D500" s="56"/>
      <c r="E500" s="56"/>
      <c r="F500" s="56"/>
      <c r="G500" s="56"/>
      <c r="H500" s="57"/>
      <c r="I500" s="57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</row>
    <row r="501" ht="35.25" customHeight="1">
      <c r="A501" s="56"/>
      <c r="B501" s="56"/>
      <c r="C501" s="56"/>
      <c r="D501" s="56"/>
      <c r="E501" s="56"/>
      <c r="F501" s="56"/>
      <c r="G501" s="56"/>
      <c r="H501" s="57"/>
      <c r="I501" s="57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</row>
    <row r="502" ht="35.25" customHeight="1">
      <c r="A502" s="56"/>
      <c r="B502" s="56"/>
      <c r="C502" s="56"/>
      <c r="D502" s="56"/>
      <c r="E502" s="56"/>
      <c r="F502" s="56"/>
      <c r="G502" s="56"/>
      <c r="H502" s="57"/>
      <c r="I502" s="57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</row>
    <row r="503" ht="35.25" customHeight="1">
      <c r="A503" s="56"/>
      <c r="B503" s="56"/>
      <c r="C503" s="56"/>
      <c r="D503" s="56"/>
      <c r="E503" s="56"/>
      <c r="F503" s="56"/>
      <c r="G503" s="56"/>
      <c r="H503" s="57"/>
      <c r="I503" s="57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</row>
    <row r="504" ht="35.25" customHeight="1">
      <c r="A504" s="56"/>
      <c r="B504" s="56"/>
      <c r="C504" s="56"/>
      <c r="D504" s="56"/>
      <c r="E504" s="56"/>
      <c r="F504" s="56"/>
      <c r="G504" s="56"/>
      <c r="H504" s="57"/>
      <c r="I504" s="57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</row>
    <row r="505" ht="35.25" customHeight="1">
      <c r="A505" s="56"/>
      <c r="B505" s="56"/>
      <c r="C505" s="56"/>
      <c r="D505" s="56"/>
      <c r="E505" s="56"/>
      <c r="F505" s="56"/>
      <c r="G505" s="56"/>
      <c r="H505" s="57"/>
      <c r="I505" s="57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</row>
    <row r="506" ht="35.25" customHeight="1">
      <c r="A506" s="56"/>
      <c r="B506" s="56"/>
      <c r="C506" s="56"/>
      <c r="D506" s="56"/>
      <c r="E506" s="56"/>
      <c r="F506" s="56"/>
      <c r="G506" s="56"/>
      <c r="H506" s="57"/>
      <c r="I506" s="57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</row>
    <row r="507" ht="35.25" customHeight="1">
      <c r="A507" s="56"/>
      <c r="B507" s="56"/>
      <c r="C507" s="56"/>
      <c r="D507" s="56"/>
      <c r="E507" s="56"/>
      <c r="F507" s="56"/>
      <c r="G507" s="56"/>
      <c r="H507" s="57"/>
      <c r="I507" s="57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</row>
    <row r="508" ht="35.25" customHeight="1">
      <c r="A508" s="56"/>
      <c r="B508" s="56"/>
      <c r="C508" s="56"/>
      <c r="D508" s="56"/>
      <c r="E508" s="56"/>
      <c r="F508" s="56"/>
      <c r="G508" s="56"/>
      <c r="H508" s="57"/>
      <c r="I508" s="57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</row>
    <row r="509" ht="35.25" customHeight="1">
      <c r="A509" s="56"/>
      <c r="B509" s="56"/>
      <c r="C509" s="56"/>
      <c r="D509" s="56"/>
      <c r="E509" s="56"/>
      <c r="F509" s="56"/>
      <c r="G509" s="56"/>
      <c r="H509" s="57"/>
      <c r="I509" s="57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</row>
    <row r="510" ht="35.25" customHeight="1">
      <c r="A510" s="56"/>
      <c r="B510" s="56"/>
      <c r="C510" s="56"/>
      <c r="D510" s="56"/>
      <c r="E510" s="56"/>
      <c r="F510" s="56"/>
      <c r="G510" s="56"/>
      <c r="H510" s="57"/>
      <c r="I510" s="57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</row>
    <row r="511" ht="35.25" customHeight="1">
      <c r="A511" s="56"/>
      <c r="B511" s="56"/>
      <c r="C511" s="56"/>
      <c r="D511" s="56"/>
      <c r="E511" s="56"/>
      <c r="F511" s="56"/>
      <c r="G511" s="56"/>
      <c r="H511" s="57"/>
      <c r="I511" s="57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</row>
    <row r="512" ht="35.25" customHeight="1">
      <c r="A512" s="56"/>
      <c r="B512" s="56"/>
      <c r="C512" s="56"/>
      <c r="D512" s="56"/>
      <c r="E512" s="56"/>
      <c r="F512" s="56"/>
      <c r="G512" s="56"/>
      <c r="H512" s="57"/>
      <c r="I512" s="57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</row>
    <row r="513" ht="35.25" customHeight="1">
      <c r="A513" s="56"/>
      <c r="B513" s="56"/>
      <c r="C513" s="56"/>
      <c r="D513" s="56"/>
      <c r="E513" s="56"/>
      <c r="F513" s="56"/>
      <c r="G513" s="56"/>
      <c r="H513" s="57"/>
      <c r="I513" s="57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</row>
    <row r="514" ht="35.25" customHeight="1">
      <c r="A514" s="56"/>
      <c r="B514" s="56"/>
      <c r="C514" s="56"/>
      <c r="D514" s="56"/>
      <c r="E514" s="56"/>
      <c r="F514" s="56"/>
      <c r="G514" s="56"/>
      <c r="H514" s="57"/>
      <c r="I514" s="57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</row>
    <row r="515" ht="35.25" customHeight="1">
      <c r="A515" s="56"/>
      <c r="B515" s="56"/>
      <c r="C515" s="56"/>
      <c r="D515" s="56"/>
      <c r="E515" s="56"/>
      <c r="F515" s="56"/>
      <c r="G515" s="56"/>
      <c r="H515" s="57"/>
      <c r="I515" s="57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</row>
    <row r="516" ht="35.25" customHeight="1">
      <c r="A516" s="56"/>
      <c r="B516" s="56"/>
      <c r="C516" s="56"/>
      <c r="D516" s="56"/>
      <c r="E516" s="56"/>
      <c r="F516" s="56"/>
      <c r="G516" s="56"/>
      <c r="H516" s="57"/>
      <c r="I516" s="57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</row>
    <row r="517" ht="35.25" customHeight="1">
      <c r="A517" s="56"/>
      <c r="B517" s="56"/>
      <c r="C517" s="56"/>
      <c r="D517" s="56"/>
      <c r="E517" s="56"/>
      <c r="F517" s="56"/>
      <c r="G517" s="56"/>
      <c r="H517" s="57"/>
      <c r="I517" s="57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</row>
    <row r="518" ht="35.25" customHeight="1">
      <c r="A518" s="56"/>
      <c r="B518" s="56"/>
      <c r="C518" s="56"/>
      <c r="D518" s="56"/>
      <c r="E518" s="56"/>
      <c r="F518" s="56"/>
      <c r="G518" s="56"/>
      <c r="H518" s="57"/>
      <c r="I518" s="57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</row>
    <row r="519" ht="35.25" customHeight="1">
      <c r="A519" s="56"/>
      <c r="B519" s="56"/>
      <c r="C519" s="56"/>
      <c r="D519" s="56"/>
      <c r="E519" s="56"/>
      <c r="F519" s="56"/>
      <c r="G519" s="56"/>
      <c r="H519" s="57"/>
      <c r="I519" s="57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</row>
    <row r="520" ht="35.25" customHeight="1">
      <c r="A520" s="56"/>
      <c r="B520" s="56"/>
      <c r="C520" s="56"/>
      <c r="D520" s="56"/>
      <c r="E520" s="56"/>
      <c r="F520" s="56"/>
      <c r="G520" s="56"/>
      <c r="H520" s="57"/>
      <c r="I520" s="57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</row>
    <row r="521" ht="35.25" customHeight="1">
      <c r="A521" s="56"/>
      <c r="B521" s="56"/>
      <c r="C521" s="56"/>
      <c r="D521" s="56"/>
      <c r="E521" s="56"/>
      <c r="F521" s="56"/>
      <c r="G521" s="56"/>
      <c r="H521" s="57"/>
      <c r="I521" s="57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</row>
    <row r="522" ht="35.25" customHeight="1">
      <c r="A522" s="56"/>
      <c r="B522" s="56"/>
      <c r="C522" s="56"/>
      <c r="D522" s="56"/>
      <c r="E522" s="56"/>
      <c r="F522" s="56"/>
      <c r="G522" s="56"/>
      <c r="H522" s="57"/>
      <c r="I522" s="57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</row>
    <row r="523" ht="35.25" customHeight="1">
      <c r="A523" s="56"/>
      <c r="B523" s="56"/>
      <c r="C523" s="56"/>
      <c r="D523" s="56"/>
      <c r="E523" s="56"/>
      <c r="F523" s="56"/>
      <c r="G523" s="56"/>
      <c r="H523" s="57"/>
      <c r="I523" s="57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</row>
    <row r="524" ht="35.25" customHeight="1">
      <c r="A524" s="56"/>
      <c r="B524" s="56"/>
      <c r="C524" s="56"/>
      <c r="D524" s="56"/>
      <c r="E524" s="56"/>
      <c r="F524" s="56"/>
      <c r="G524" s="56"/>
      <c r="H524" s="57"/>
      <c r="I524" s="57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</row>
    <row r="525" ht="35.25" customHeight="1">
      <c r="A525" s="56"/>
      <c r="B525" s="56"/>
      <c r="C525" s="56"/>
      <c r="D525" s="56"/>
      <c r="E525" s="56"/>
      <c r="F525" s="56"/>
      <c r="G525" s="56"/>
      <c r="H525" s="57"/>
      <c r="I525" s="57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</row>
    <row r="526" ht="35.25" customHeight="1">
      <c r="A526" s="56"/>
      <c r="B526" s="56"/>
      <c r="C526" s="56"/>
      <c r="D526" s="56"/>
      <c r="E526" s="56"/>
      <c r="F526" s="56"/>
      <c r="G526" s="56"/>
      <c r="H526" s="57"/>
      <c r="I526" s="57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</row>
    <row r="527" ht="35.25" customHeight="1">
      <c r="A527" s="56"/>
      <c r="B527" s="56"/>
      <c r="C527" s="56"/>
      <c r="D527" s="56"/>
      <c r="E527" s="56"/>
      <c r="F527" s="56"/>
      <c r="G527" s="56"/>
      <c r="H527" s="57"/>
      <c r="I527" s="57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</row>
    <row r="528" ht="35.25" customHeight="1">
      <c r="A528" s="56"/>
      <c r="B528" s="56"/>
      <c r="C528" s="56"/>
      <c r="D528" s="56"/>
      <c r="E528" s="56"/>
      <c r="F528" s="56"/>
      <c r="G528" s="56"/>
      <c r="H528" s="57"/>
      <c r="I528" s="57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</row>
    <row r="529" ht="35.25" customHeight="1">
      <c r="A529" s="56"/>
      <c r="B529" s="56"/>
      <c r="C529" s="56"/>
      <c r="D529" s="56"/>
      <c r="E529" s="56"/>
      <c r="F529" s="56"/>
      <c r="G529" s="56"/>
      <c r="H529" s="57"/>
      <c r="I529" s="57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</row>
    <row r="530" ht="35.25" customHeight="1">
      <c r="A530" s="56"/>
      <c r="B530" s="56"/>
      <c r="C530" s="56"/>
      <c r="D530" s="56"/>
      <c r="E530" s="56"/>
      <c r="F530" s="56"/>
      <c r="G530" s="56"/>
      <c r="H530" s="57"/>
      <c r="I530" s="57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</row>
    <row r="531" ht="35.25" customHeight="1">
      <c r="A531" s="56"/>
      <c r="B531" s="56"/>
      <c r="C531" s="56"/>
      <c r="D531" s="56"/>
      <c r="E531" s="56"/>
      <c r="F531" s="56"/>
      <c r="G531" s="56"/>
      <c r="H531" s="57"/>
      <c r="I531" s="57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</row>
    <row r="532" ht="35.25" customHeight="1">
      <c r="A532" s="56"/>
      <c r="B532" s="56"/>
      <c r="C532" s="56"/>
      <c r="D532" s="56"/>
      <c r="E532" s="56"/>
      <c r="F532" s="56"/>
      <c r="G532" s="56"/>
      <c r="H532" s="57"/>
      <c r="I532" s="57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</row>
    <row r="533" ht="35.25" customHeight="1">
      <c r="A533" s="56"/>
      <c r="B533" s="56"/>
      <c r="C533" s="56"/>
      <c r="D533" s="56"/>
      <c r="E533" s="56"/>
      <c r="F533" s="56"/>
      <c r="G533" s="56"/>
      <c r="H533" s="57"/>
      <c r="I533" s="57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</row>
    <row r="534" ht="35.25" customHeight="1">
      <c r="A534" s="56"/>
      <c r="B534" s="56"/>
      <c r="C534" s="56"/>
      <c r="D534" s="56"/>
      <c r="E534" s="56"/>
      <c r="F534" s="56"/>
      <c r="G534" s="56"/>
      <c r="H534" s="57"/>
      <c r="I534" s="57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</row>
    <row r="535" ht="35.25" customHeight="1">
      <c r="A535" s="56"/>
      <c r="B535" s="56"/>
      <c r="C535" s="56"/>
      <c r="D535" s="56"/>
      <c r="E535" s="56"/>
      <c r="F535" s="56"/>
      <c r="G535" s="56"/>
      <c r="H535" s="57"/>
      <c r="I535" s="57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</row>
    <row r="536" ht="35.25" customHeight="1">
      <c r="A536" s="56"/>
      <c r="B536" s="56"/>
      <c r="C536" s="56"/>
      <c r="D536" s="56"/>
      <c r="E536" s="56"/>
      <c r="F536" s="56"/>
      <c r="G536" s="56"/>
      <c r="H536" s="57"/>
      <c r="I536" s="57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</row>
    <row r="537" ht="35.25" customHeight="1">
      <c r="A537" s="56"/>
      <c r="B537" s="56"/>
      <c r="C537" s="56"/>
      <c r="D537" s="56"/>
      <c r="E537" s="56"/>
      <c r="F537" s="56"/>
      <c r="G537" s="56"/>
      <c r="H537" s="57"/>
      <c r="I537" s="57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</row>
    <row r="538" ht="35.25" customHeight="1">
      <c r="A538" s="56"/>
      <c r="B538" s="56"/>
      <c r="C538" s="56"/>
      <c r="D538" s="56"/>
      <c r="E538" s="56"/>
      <c r="F538" s="56"/>
      <c r="G538" s="56"/>
      <c r="H538" s="57"/>
      <c r="I538" s="57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</row>
    <row r="539" ht="35.25" customHeight="1">
      <c r="A539" s="56"/>
      <c r="B539" s="56"/>
      <c r="C539" s="56"/>
      <c r="D539" s="56"/>
      <c r="E539" s="56"/>
      <c r="F539" s="56"/>
      <c r="G539" s="56"/>
      <c r="H539" s="57"/>
      <c r="I539" s="57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</row>
    <row r="540" ht="35.25" customHeight="1">
      <c r="A540" s="56"/>
      <c r="B540" s="56"/>
      <c r="C540" s="56"/>
      <c r="D540" s="56"/>
      <c r="E540" s="56"/>
      <c r="F540" s="56"/>
      <c r="G540" s="56"/>
      <c r="H540" s="57"/>
      <c r="I540" s="57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</row>
    <row r="541" ht="35.25" customHeight="1">
      <c r="A541" s="56"/>
      <c r="B541" s="56"/>
      <c r="C541" s="56"/>
      <c r="D541" s="56"/>
      <c r="E541" s="56"/>
      <c r="F541" s="56"/>
      <c r="G541" s="56"/>
      <c r="H541" s="57"/>
      <c r="I541" s="57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</row>
    <row r="542" ht="35.25" customHeight="1">
      <c r="A542" s="56"/>
      <c r="B542" s="56"/>
      <c r="C542" s="56"/>
      <c r="D542" s="56"/>
      <c r="E542" s="56"/>
      <c r="F542" s="56"/>
      <c r="G542" s="56"/>
      <c r="H542" s="57"/>
      <c r="I542" s="57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</row>
    <row r="543" ht="35.25" customHeight="1">
      <c r="A543" s="56"/>
      <c r="B543" s="56"/>
      <c r="C543" s="56"/>
      <c r="D543" s="56"/>
      <c r="E543" s="56"/>
      <c r="F543" s="56"/>
      <c r="G543" s="56"/>
      <c r="H543" s="57"/>
      <c r="I543" s="57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</row>
    <row r="544" ht="35.25" customHeight="1">
      <c r="A544" s="56"/>
      <c r="B544" s="56"/>
      <c r="C544" s="56"/>
      <c r="D544" s="56"/>
      <c r="E544" s="56"/>
      <c r="F544" s="56"/>
      <c r="G544" s="56"/>
      <c r="H544" s="57"/>
      <c r="I544" s="57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</row>
    <row r="545" ht="35.25" customHeight="1">
      <c r="A545" s="56"/>
      <c r="B545" s="56"/>
      <c r="C545" s="56"/>
      <c r="D545" s="56"/>
      <c r="E545" s="56"/>
      <c r="F545" s="56"/>
      <c r="G545" s="56"/>
      <c r="H545" s="57"/>
      <c r="I545" s="57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</row>
    <row r="546" ht="35.25" customHeight="1">
      <c r="A546" s="56"/>
      <c r="B546" s="56"/>
      <c r="C546" s="56"/>
      <c r="D546" s="56"/>
      <c r="E546" s="56"/>
      <c r="F546" s="56"/>
      <c r="G546" s="56"/>
      <c r="H546" s="57"/>
      <c r="I546" s="57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</row>
    <row r="547" ht="35.25" customHeight="1">
      <c r="A547" s="56"/>
      <c r="B547" s="56"/>
      <c r="C547" s="56"/>
      <c r="D547" s="56"/>
      <c r="E547" s="56"/>
      <c r="F547" s="56"/>
      <c r="G547" s="56"/>
      <c r="H547" s="57"/>
      <c r="I547" s="57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</row>
    <row r="548" ht="35.25" customHeight="1">
      <c r="A548" s="56"/>
      <c r="B548" s="56"/>
      <c r="C548" s="56"/>
      <c r="D548" s="56"/>
      <c r="E548" s="56"/>
      <c r="F548" s="56"/>
      <c r="G548" s="56"/>
      <c r="H548" s="57"/>
      <c r="I548" s="57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</row>
    <row r="549" ht="35.25" customHeight="1">
      <c r="A549" s="56"/>
      <c r="B549" s="56"/>
      <c r="C549" s="56"/>
      <c r="D549" s="56"/>
      <c r="E549" s="56"/>
      <c r="F549" s="56"/>
      <c r="G549" s="56"/>
      <c r="H549" s="57"/>
      <c r="I549" s="57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</row>
    <row r="550" ht="35.25" customHeight="1">
      <c r="A550" s="56"/>
      <c r="B550" s="56"/>
      <c r="C550" s="56"/>
      <c r="D550" s="56"/>
      <c r="E550" s="56"/>
      <c r="F550" s="56"/>
      <c r="G550" s="56"/>
      <c r="H550" s="57"/>
      <c r="I550" s="57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</row>
    <row r="551" ht="35.25" customHeight="1">
      <c r="A551" s="56"/>
      <c r="B551" s="56"/>
      <c r="C551" s="56"/>
      <c r="D551" s="56"/>
      <c r="E551" s="56"/>
      <c r="F551" s="56"/>
      <c r="G551" s="56"/>
      <c r="H551" s="57"/>
      <c r="I551" s="57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</row>
    <row r="552" ht="35.25" customHeight="1">
      <c r="A552" s="56"/>
      <c r="B552" s="56"/>
      <c r="C552" s="56"/>
      <c r="D552" s="56"/>
      <c r="E552" s="56"/>
      <c r="F552" s="56"/>
      <c r="G552" s="56"/>
      <c r="H552" s="57"/>
      <c r="I552" s="57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</row>
    <row r="553" ht="35.25" customHeight="1">
      <c r="A553" s="56"/>
      <c r="B553" s="56"/>
      <c r="C553" s="56"/>
      <c r="D553" s="56"/>
      <c r="E553" s="56"/>
      <c r="F553" s="56"/>
      <c r="G553" s="56"/>
      <c r="H553" s="57"/>
      <c r="I553" s="57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</row>
    <row r="554" ht="35.25" customHeight="1">
      <c r="A554" s="56"/>
      <c r="B554" s="56"/>
      <c r="C554" s="56"/>
      <c r="D554" s="56"/>
      <c r="E554" s="56"/>
      <c r="F554" s="56"/>
      <c r="G554" s="56"/>
      <c r="H554" s="57"/>
      <c r="I554" s="57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</row>
    <row r="555" ht="35.25" customHeight="1">
      <c r="A555" s="56"/>
      <c r="B555" s="56"/>
      <c r="C555" s="56"/>
      <c r="D555" s="56"/>
      <c r="E555" s="56"/>
      <c r="F555" s="56"/>
      <c r="G555" s="56"/>
      <c r="H555" s="57"/>
      <c r="I555" s="57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</row>
    <row r="556" ht="35.25" customHeight="1">
      <c r="A556" s="56"/>
      <c r="B556" s="56"/>
      <c r="C556" s="56"/>
      <c r="D556" s="56"/>
      <c r="E556" s="56"/>
      <c r="F556" s="56"/>
      <c r="G556" s="56"/>
      <c r="H556" s="57"/>
      <c r="I556" s="57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</row>
    <row r="557" ht="35.25" customHeight="1">
      <c r="A557" s="56"/>
      <c r="B557" s="56"/>
      <c r="C557" s="56"/>
      <c r="D557" s="56"/>
      <c r="E557" s="56"/>
      <c r="F557" s="56"/>
      <c r="G557" s="56"/>
      <c r="H557" s="57"/>
      <c r="I557" s="57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</row>
    <row r="558" ht="35.25" customHeight="1">
      <c r="A558" s="56"/>
      <c r="B558" s="56"/>
      <c r="C558" s="56"/>
      <c r="D558" s="56"/>
      <c r="E558" s="56"/>
      <c r="F558" s="56"/>
      <c r="G558" s="56"/>
      <c r="H558" s="57"/>
      <c r="I558" s="57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</row>
    <row r="559" ht="35.25" customHeight="1">
      <c r="A559" s="56"/>
      <c r="B559" s="56"/>
      <c r="C559" s="56"/>
      <c r="D559" s="56"/>
      <c r="E559" s="56"/>
      <c r="F559" s="56"/>
      <c r="G559" s="56"/>
      <c r="H559" s="57"/>
      <c r="I559" s="57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</row>
    <row r="560" ht="35.25" customHeight="1">
      <c r="A560" s="56"/>
      <c r="B560" s="56"/>
      <c r="C560" s="56"/>
      <c r="D560" s="56"/>
      <c r="E560" s="56"/>
      <c r="F560" s="56"/>
      <c r="G560" s="56"/>
      <c r="H560" s="57"/>
      <c r="I560" s="57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</row>
    <row r="561" ht="35.25" customHeight="1">
      <c r="A561" s="56"/>
      <c r="B561" s="56"/>
      <c r="C561" s="56"/>
      <c r="D561" s="56"/>
      <c r="E561" s="56"/>
      <c r="F561" s="56"/>
      <c r="G561" s="56"/>
      <c r="H561" s="57"/>
      <c r="I561" s="57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</row>
    <row r="562" ht="35.25" customHeight="1">
      <c r="A562" s="56"/>
      <c r="B562" s="56"/>
      <c r="C562" s="56"/>
      <c r="D562" s="56"/>
      <c r="E562" s="56"/>
      <c r="F562" s="56"/>
      <c r="G562" s="56"/>
      <c r="H562" s="57"/>
      <c r="I562" s="57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</row>
    <row r="563" ht="35.25" customHeight="1">
      <c r="A563" s="56"/>
      <c r="B563" s="56"/>
      <c r="C563" s="56"/>
      <c r="D563" s="56"/>
      <c r="E563" s="56"/>
      <c r="F563" s="56"/>
      <c r="G563" s="56"/>
      <c r="H563" s="57"/>
      <c r="I563" s="57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</row>
    <row r="564" ht="35.25" customHeight="1">
      <c r="A564" s="56"/>
      <c r="B564" s="56"/>
      <c r="C564" s="56"/>
      <c r="D564" s="56"/>
      <c r="E564" s="56"/>
      <c r="F564" s="56"/>
      <c r="G564" s="56"/>
      <c r="H564" s="57"/>
      <c r="I564" s="57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</row>
    <row r="565" ht="35.25" customHeight="1">
      <c r="A565" s="56"/>
      <c r="B565" s="56"/>
      <c r="C565" s="56"/>
      <c r="D565" s="56"/>
      <c r="E565" s="56"/>
      <c r="F565" s="56"/>
      <c r="G565" s="56"/>
      <c r="H565" s="57"/>
      <c r="I565" s="57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</row>
    <row r="566" ht="35.25" customHeight="1">
      <c r="A566" s="56"/>
      <c r="B566" s="56"/>
      <c r="C566" s="56"/>
      <c r="D566" s="56"/>
      <c r="E566" s="56"/>
      <c r="F566" s="56"/>
      <c r="G566" s="56"/>
      <c r="H566" s="57"/>
      <c r="I566" s="57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</row>
    <row r="567" ht="35.25" customHeight="1">
      <c r="A567" s="56"/>
      <c r="B567" s="56"/>
      <c r="C567" s="56"/>
      <c r="D567" s="56"/>
      <c r="E567" s="56"/>
      <c r="F567" s="56"/>
      <c r="G567" s="56"/>
      <c r="H567" s="57"/>
      <c r="I567" s="57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</row>
    <row r="568" ht="35.25" customHeight="1">
      <c r="A568" s="56"/>
      <c r="B568" s="56"/>
      <c r="C568" s="56"/>
      <c r="D568" s="56"/>
      <c r="E568" s="56"/>
      <c r="F568" s="56"/>
      <c r="G568" s="56"/>
      <c r="H568" s="57"/>
      <c r="I568" s="57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</row>
    <row r="569" ht="35.25" customHeight="1">
      <c r="A569" s="56"/>
      <c r="B569" s="56"/>
      <c r="C569" s="56"/>
      <c r="D569" s="56"/>
      <c r="E569" s="56"/>
      <c r="F569" s="56"/>
      <c r="G569" s="56"/>
      <c r="H569" s="57"/>
      <c r="I569" s="57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</row>
    <row r="570" ht="35.25" customHeight="1">
      <c r="A570" s="56"/>
      <c r="B570" s="56"/>
      <c r="C570" s="56"/>
      <c r="D570" s="56"/>
      <c r="E570" s="56"/>
      <c r="F570" s="56"/>
      <c r="G570" s="56"/>
      <c r="H570" s="57"/>
      <c r="I570" s="57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</row>
    <row r="571" ht="35.25" customHeight="1">
      <c r="A571" s="56"/>
      <c r="B571" s="56"/>
      <c r="C571" s="56"/>
      <c r="D571" s="56"/>
      <c r="E571" s="56"/>
      <c r="F571" s="56"/>
      <c r="G571" s="56"/>
      <c r="H571" s="57"/>
      <c r="I571" s="57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</row>
    <row r="572" ht="35.25" customHeight="1">
      <c r="A572" s="56"/>
      <c r="B572" s="56"/>
      <c r="C572" s="56"/>
      <c r="D572" s="56"/>
      <c r="E572" s="56"/>
      <c r="F572" s="56"/>
      <c r="G572" s="56"/>
      <c r="H572" s="57"/>
      <c r="I572" s="57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</row>
    <row r="573" ht="35.25" customHeight="1">
      <c r="A573" s="56"/>
      <c r="B573" s="56"/>
      <c r="C573" s="56"/>
      <c r="D573" s="56"/>
      <c r="E573" s="56"/>
      <c r="F573" s="56"/>
      <c r="G573" s="56"/>
      <c r="H573" s="57"/>
      <c r="I573" s="57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</row>
    <row r="574" ht="35.25" customHeight="1">
      <c r="A574" s="56"/>
      <c r="B574" s="56"/>
      <c r="C574" s="56"/>
      <c r="D574" s="56"/>
      <c r="E574" s="56"/>
      <c r="F574" s="56"/>
      <c r="G574" s="56"/>
      <c r="H574" s="57"/>
      <c r="I574" s="57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</row>
    <row r="575" ht="35.25" customHeight="1">
      <c r="A575" s="56"/>
      <c r="B575" s="56"/>
      <c r="C575" s="56"/>
      <c r="D575" s="56"/>
      <c r="E575" s="56"/>
      <c r="F575" s="56"/>
      <c r="G575" s="56"/>
      <c r="H575" s="57"/>
      <c r="I575" s="57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</row>
    <row r="576" ht="35.25" customHeight="1">
      <c r="A576" s="56"/>
      <c r="B576" s="56"/>
      <c r="C576" s="56"/>
      <c r="D576" s="56"/>
      <c r="E576" s="56"/>
      <c r="F576" s="56"/>
      <c r="G576" s="56"/>
      <c r="H576" s="57"/>
      <c r="I576" s="57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</row>
    <row r="577" ht="35.25" customHeight="1">
      <c r="A577" s="56"/>
      <c r="B577" s="56"/>
      <c r="C577" s="56"/>
      <c r="D577" s="56"/>
      <c r="E577" s="56"/>
      <c r="F577" s="56"/>
      <c r="G577" s="56"/>
      <c r="H577" s="57"/>
      <c r="I577" s="57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</row>
    <row r="578" ht="35.25" customHeight="1">
      <c r="A578" s="56"/>
      <c r="B578" s="56"/>
      <c r="C578" s="56"/>
      <c r="D578" s="56"/>
      <c r="E578" s="56"/>
      <c r="F578" s="56"/>
      <c r="G578" s="56"/>
      <c r="H578" s="57"/>
      <c r="I578" s="57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</row>
    <row r="579" ht="35.25" customHeight="1">
      <c r="A579" s="56"/>
      <c r="B579" s="56"/>
      <c r="C579" s="56"/>
      <c r="D579" s="56"/>
      <c r="E579" s="56"/>
      <c r="F579" s="56"/>
      <c r="G579" s="56"/>
      <c r="H579" s="57"/>
      <c r="I579" s="57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</row>
    <row r="580" ht="35.25" customHeight="1">
      <c r="A580" s="56"/>
      <c r="B580" s="56"/>
      <c r="C580" s="56"/>
      <c r="D580" s="56"/>
      <c r="E580" s="56"/>
      <c r="F580" s="56"/>
      <c r="G580" s="56"/>
      <c r="H580" s="57"/>
      <c r="I580" s="57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</row>
    <row r="581" ht="35.25" customHeight="1">
      <c r="A581" s="56"/>
      <c r="B581" s="56"/>
      <c r="C581" s="56"/>
      <c r="D581" s="56"/>
      <c r="E581" s="56"/>
      <c r="F581" s="56"/>
      <c r="G581" s="56"/>
      <c r="H581" s="57"/>
      <c r="I581" s="57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</row>
    <row r="582" ht="35.25" customHeight="1">
      <c r="A582" s="56"/>
      <c r="B582" s="56"/>
      <c r="C582" s="56"/>
      <c r="D582" s="56"/>
      <c r="E582" s="56"/>
      <c r="F582" s="56"/>
      <c r="G582" s="56"/>
      <c r="H582" s="57"/>
      <c r="I582" s="57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</row>
    <row r="583" ht="35.25" customHeight="1">
      <c r="A583" s="56"/>
      <c r="B583" s="56"/>
      <c r="C583" s="56"/>
      <c r="D583" s="56"/>
      <c r="E583" s="56"/>
      <c r="F583" s="56"/>
      <c r="G583" s="56"/>
      <c r="H583" s="57"/>
      <c r="I583" s="57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</row>
    <row r="584" ht="35.25" customHeight="1">
      <c r="A584" s="56"/>
      <c r="B584" s="56"/>
      <c r="C584" s="56"/>
      <c r="D584" s="56"/>
      <c r="E584" s="56"/>
      <c r="F584" s="56"/>
      <c r="G584" s="56"/>
      <c r="H584" s="57"/>
      <c r="I584" s="57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</row>
    <row r="585" ht="35.25" customHeight="1">
      <c r="A585" s="56"/>
      <c r="B585" s="56"/>
      <c r="C585" s="56"/>
      <c r="D585" s="56"/>
      <c r="E585" s="56"/>
      <c r="F585" s="56"/>
      <c r="G585" s="56"/>
      <c r="H585" s="57"/>
      <c r="I585" s="57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</row>
    <row r="586" ht="35.25" customHeight="1">
      <c r="A586" s="56"/>
      <c r="B586" s="56"/>
      <c r="C586" s="56"/>
      <c r="D586" s="56"/>
      <c r="E586" s="56"/>
      <c r="F586" s="56"/>
      <c r="G586" s="56"/>
      <c r="H586" s="57"/>
      <c r="I586" s="57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</row>
    <row r="587" ht="35.25" customHeight="1">
      <c r="A587" s="56"/>
      <c r="B587" s="56"/>
      <c r="C587" s="56"/>
      <c r="D587" s="56"/>
      <c r="E587" s="56"/>
      <c r="F587" s="56"/>
      <c r="G587" s="56"/>
      <c r="H587" s="57"/>
      <c r="I587" s="57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</row>
    <row r="588" ht="35.25" customHeight="1">
      <c r="A588" s="56"/>
      <c r="B588" s="56"/>
      <c r="C588" s="56"/>
      <c r="D588" s="56"/>
      <c r="E588" s="56"/>
      <c r="F588" s="56"/>
      <c r="G588" s="56"/>
      <c r="H588" s="57"/>
      <c r="I588" s="57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</row>
    <row r="589" ht="35.25" customHeight="1">
      <c r="A589" s="56"/>
      <c r="B589" s="56"/>
      <c r="C589" s="56"/>
      <c r="D589" s="56"/>
      <c r="E589" s="56"/>
      <c r="F589" s="56"/>
      <c r="G589" s="56"/>
      <c r="H589" s="57"/>
      <c r="I589" s="57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</row>
    <row r="590" ht="35.25" customHeight="1">
      <c r="A590" s="56"/>
      <c r="B590" s="56"/>
      <c r="C590" s="56"/>
      <c r="D590" s="56"/>
      <c r="E590" s="56"/>
      <c r="F590" s="56"/>
      <c r="G590" s="56"/>
      <c r="H590" s="57"/>
      <c r="I590" s="57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</row>
    <row r="591" ht="35.25" customHeight="1">
      <c r="A591" s="56"/>
      <c r="B591" s="56"/>
      <c r="C591" s="56"/>
      <c r="D591" s="56"/>
      <c r="E591" s="56"/>
      <c r="F591" s="56"/>
      <c r="G591" s="56"/>
      <c r="H591" s="57"/>
      <c r="I591" s="57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</row>
    <row r="592" ht="35.25" customHeight="1">
      <c r="A592" s="56"/>
      <c r="B592" s="56"/>
      <c r="C592" s="56"/>
      <c r="D592" s="56"/>
      <c r="E592" s="56"/>
      <c r="F592" s="56"/>
      <c r="G592" s="56"/>
      <c r="H592" s="57"/>
      <c r="I592" s="57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</row>
    <row r="593" ht="35.25" customHeight="1">
      <c r="A593" s="56"/>
      <c r="B593" s="56"/>
      <c r="C593" s="56"/>
      <c r="D593" s="56"/>
      <c r="E593" s="56"/>
      <c r="F593" s="56"/>
      <c r="G593" s="56"/>
      <c r="H593" s="57"/>
      <c r="I593" s="57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</row>
    <row r="594" ht="35.25" customHeight="1">
      <c r="A594" s="56"/>
      <c r="B594" s="56"/>
      <c r="C594" s="56"/>
      <c r="D594" s="56"/>
      <c r="E594" s="56"/>
      <c r="F594" s="56"/>
      <c r="G594" s="56"/>
      <c r="H594" s="57"/>
      <c r="I594" s="57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</row>
    <row r="595" ht="35.25" customHeight="1">
      <c r="A595" s="56"/>
      <c r="B595" s="56"/>
      <c r="C595" s="56"/>
      <c r="D595" s="56"/>
      <c r="E595" s="56"/>
      <c r="F595" s="56"/>
      <c r="G595" s="56"/>
      <c r="H595" s="57"/>
      <c r="I595" s="57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</row>
    <row r="596" ht="35.25" customHeight="1">
      <c r="A596" s="56"/>
      <c r="B596" s="56"/>
      <c r="C596" s="56"/>
      <c r="D596" s="56"/>
      <c r="E596" s="56"/>
      <c r="F596" s="56"/>
      <c r="G596" s="56"/>
      <c r="H596" s="57"/>
      <c r="I596" s="57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</row>
    <row r="597" ht="35.25" customHeight="1">
      <c r="A597" s="56"/>
      <c r="B597" s="56"/>
      <c r="C597" s="56"/>
      <c r="D597" s="56"/>
      <c r="E597" s="56"/>
      <c r="F597" s="56"/>
      <c r="G597" s="56"/>
      <c r="H597" s="57"/>
      <c r="I597" s="57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</row>
    <row r="598" ht="35.25" customHeight="1">
      <c r="A598" s="56"/>
      <c r="B598" s="56"/>
      <c r="C598" s="56"/>
      <c r="D598" s="56"/>
      <c r="E598" s="56"/>
      <c r="F598" s="56"/>
      <c r="G598" s="56"/>
      <c r="H598" s="57"/>
      <c r="I598" s="57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</row>
    <row r="599" ht="35.25" customHeight="1">
      <c r="A599" s="56"/>
      <c r="B599" s="56"/>
      <c r="C599" s="56"/>
      <c r="D599" s="56"/>
      <c r="E599" s="56"/>
      <c r="F599" s="56"/>
      <c r="G599" s="56"/>
      <c r="H599" s="57"/>
      <c r="I599" s="57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</row>
    <row r="600" ht="35.25" customHeight="1">
      <c r="A600" s="56"/>
      <c r="B600" s="56"/>
      <c r="C600" s="56"/>
      <c r="D600" s="56"/>
      <c r="E600" s="56"/>
      <c r="F600" s="56"/>
      <c r="G600" s="56"/>
      <c r="H600" s="57"/>
      <c r="I600" s="57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</row>
    <row r="601" ht="35.25" customHeight="1">
      <c r="A601" s="56"/>
      <c r="B601" s="56"/>
      <c r="C601" s="56"/>
      <c r="D601" s="56"/>
      <c r="E601" s="56"/>
      <c r="F601" s="56"/>
      <c r="G601" s="56"/>
      <c r="H601" s="57"/>
      <c r="I601" s="57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</row>
    <row r="602" ht="35.25" customHeight="1">
      <c r="A602" s="56"/>
      <c r="B602" s="56"/>
      <c r="C602" s="56"/>
      <c r="D602" s="56"/>
      <c r="E602" s="56"/>
      <c r="F602" s="56"/>
      <c r="G602" s="56"/>
      <c r="H602" s="57"/>
      <c r="I602" s="57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</row>
    <row r="603" ht="35.25" customHeight="1">
      <c r="A603" s="56"/>
      <c r="B603" s="56"/>
      <c r="C603" s="56"/>
      <c r="D603" s="56"/>
      <c r="E603" s="56"/>
      <c r="F603" s="56"/>
      <c r="G603" s="56"/>
      <c r="H603" s="57"/>
      <c r="I603" s="57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</row>
    <row r="604" ht="35.25" customHeight="1">
      <c r="A604" s="56"/>
      <c r="B604" s="56"/>
      <c r="C604" s="56"/>
      <c r="D604" s="56"/>
      <c r="E604" s="56"/>
      <c r="F604" s="56"/>
      <c r="G604" s="56"/>
      <c r="H604" s="57"/>
      <c r="I604" s="57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</row>
    <row r="605" ht="35.25" customHeight="1">
      <c r="A605" s="56"/>
      <c r="B605" s="56"/>
      <c r="C605" s="56"/>
      <c r="D605" s="56"/>
      <c r="E605" s="56"/>
      <c r="F605" s="56"/>
      <c r="G605" s="56"/>
      <c r="H605" s="57"/>
      <c r="I605" s="57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</row>
    <row r="606" ht="35.25" customHeight="1">
      <c r="A606" s="56"/>
      <c r="B606" s="56"/>
      <c r="C606" s="56"/>
      <c r="D606" s="56"/>
      <c r="E606" s="56"/>
      <c r="F606" s="56"/>
      <c r="G606" s="56"/>
      <c r="H606" s="57"/>
      <c r="I606" s="57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</row>
    <row r="607" ht="35.25" customHeight="1">
      <c r="A607" s="56"/>
      <c r="B607" s="56"/>
      <c r="C607" s="56"/>
      <c r="D607" s="56"/>
      <c r="E607" s="56"/>
      <c r="F607" s="56"/>
      <c r="G607" s="56"/>
      <c r="H607" s="57"/>
      <c r="I607" s="57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</row>
    <row r="608" ht="35.25" customHeight="1">
      <c r="A608" s="56"/>
      <c r="B608" s="56"/>
      <c r="C608" s="56"/>
      <c r="D608" s="56"/>
      <c r="E608" s="56"/>
      <c r="F608" s="56"/>
      <c r="G608" s="56"/>
      <c r="H608" s="57"/>
      <c r="I608" s="57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</row>
    <row r="609" ht="35.25" customHeight="1">
      <c r="A609" s="56"/>
      <c r="B609" s="56"/>
      <c r="C609" s="56"/>
      <c r="D609" s="56"/>
      <c r="E609" s="56"/>
      <c r="F609" s="56"/>
      <c r="G609" s="56"/>
      <c r="H609" s="57"/>
      <c r="I609" s="57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</row>
    <row r="610" ht="35.25" customHeight="1">
      <c r="A610" s="56"/>
      <c r="B610" s="56"/>
      <c r="C610" s="56"/>
      <c r="D610" s="56"/>
      <c r="E610" s="56"/>
      <c r="F610" s="56"/>
      <c r="G610" s="56"/>
      <c r="H610" s="57"/>
      <c r="I610" s="57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</row>
    <row r="611" ht="35.25" customHeight="1">
      <c r="A611" s="56"/>
      <c r="B611" s="56"/>
      <c r="C611" s="56"/>
      <c r="D611" s="56"/>
      <c r="E611" s="56"/>
      <c r="F611" s="56"/>
      <c r="G611" s="56"/>
      <c r="H611" s="57"/>
      <c r="I611" s="57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</row>
    <row r="612" ht="35.25" customHeight="1">
      <c r="A612" s="56"/>
      <c r="B612" s="56"/>
      <c r="C612" s="56"/>
      <c r="D612" s="56"/>
      <c r="E612" s="56"/>
      <c r="F612" s="56"/>
      <c r="G612" s="56"/>
      <c r="H612" s="57"/>
      <c r="I612" s="57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</row>
    <row r="613" ht="35.25" customHeight="1">
      <c r="A613" s="56"/>
      <c r="B613" s="56"/>
      <c r="C613" s="56"/>
      <c r="D613" s="56"/>
      <c r="E613" s="56"/>
      <c r="F613" s="56"/>
      <c r="G613" s="56"/>
      <c r="H613" s="57"/>
      <c r="I613" s="57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</row>
    <row r="614" ht="35.25" customHeight="1">
      <c r="A614" s="56"/>
      <c r="B614" s="56"/>
      <c r="C614" s="56"/>
      <c r="D614" s="56"/>
      <c r="E614" s="56"/>
      <c r="F614" s="56"/>
      <c r="G614" s="56"/>
      <c r="H614" s="57"/>
      <c r="I614" s="57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</row>
    <row r="615" ht="35.25" customHeight="1">
      <c r="A615" s="56"/>
      <c r="B615" s="56"/>
      <c r="C615" s="56"/>
      <c r="D615" s="56"/>
      <c r="E615" s="56"/>
      <c r="F615" s="56"/>
      <c r="G615" s="56"/>
      <c r="H615" s="57"/>
      <c r="I615" s="57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</row>
    <row r="616" ht="35.25" customHeight="1">
      <c r="A616" s="56"/>
      <c r="B616" s="56"/>
      <c r="C616" s="56"/>
      <c r="D616" s="56"/>
      <c r="E616" s="56"/>
      <c r="F616" s="56"/>
      <c r="G616" s="56"/>
      <c r="H616" s="57"/>
      <c r="I616" s="57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</row>
    <row r="617" ht="35.25" customHeight="1">
      <c r="A617" s="56"/>
      <c r="B617" s="56"/>
      <c r="C617" s="56"/>
      <c r="D617" s="56"/>
      <c r="E617" s="56"/>
      <c r="F617" s="56"/>
      <c r="G617" s="56"/>
      <c r="H617" s="57"/>
      <c r="I617" s="57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</row>
    <row r="618" ht="35.25" customHeight="1">
      <c r="A618" s="56"/>
      <c r="B618" s="56"/>
      <c r="C618" s="56"/>
      <c r="D618" s="56"/>
      <c r="E618" s="56"/>
      <c r="F618" s="56"/>
      <c r="G618" s="56"/>
      <c r="H618" s="57"/>
      <c r="I618" s="57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</row>
    <row r="619" ht="35.25" customHeight="1">
      <c r="A619" s="56"/>
      <c r="B619" s="56"/>
      <c r="C619" s="56"/>
      <c r="D619" s="56"/>
      <c r="E619" s="56"/>
      <c r="F619" s="56"/>
      <c r="G619" s="56"/>
      <c r="H619" s="57"/>
      <c r="I619" s="57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</row>
    <row r="620" ht="35.25" customHeight="1">
      <c r="A620" s="56"/>
      <c r="B620" s="56"/>
      <c r="C620" s="56"/>
      <c r="D620" s="56"/>
      <c r="E620" s="56"/>
      <c r="F620" s="56"/>
      <c r="G620" s="56"/>
      <c r="H620" s="57"/>
      <c r="I620" s="57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</row>
    <row r="621" ht="35.25" customHeight="1">
      <c r="A621" s="56"/>
      <c r="B621" s="56"/>
      <c r="C621" s="56"/>
      <c r="D621" s="56"/>
      <c r="E621" s="56"/>
      <c r="F621" s="56"/>
      <c r="G621" s="56"/>
      <c r="H621" s="57"/>
      <c r="I621" s="57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</row>
    <row r="622" ht="35.25" customHeight="1">
      <c r="A622" s="56"/>
      <c r="B622" s="56"/>
      <c r="C622" s="56"/>
      <c r="D622" s="56"/>
      <c r="E622" s="56"/>
      <c r="F622" s="56"/>
      <c r="G622" s="56"/>
      <c r="H622" s="57"/>
      <c r="I622" s="57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</row>
    <row r="623" ht="35.25" customHeight="1">
      <c r="A623" s="56"/>
      <c r="B623" s="56"/>
      <c r="C623" s="56"/>
      <c r="D623" s="56"/>
      <c r="E623" s="56"/>
      <c r="F623" s="56"/>
      <c r="G623" s="56"/>
      <c r="H623" s="57"/>
      <c r="I623" s="57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</row>
    <row r="624" ht="35.25" customHeight="1">
      <c r="A624" s="56"/>
      <c r="B624" s="56"/>
      <c r="C624" s="56"/>
      <c r="D624" s="56"/>
      <c r="E624" s="56"/>
      <c r="F624" s="56"/>
      <c r="G624" s="56"/>
      <c r="H624" s="57"/>
      <c r="I624" s="57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</row>
    <row r="625" ht="35.25" customHeight="1">
      <c r="A625" s="56"/>
      <c r="B625" s="56"/>
      <c r="C625" s="56"/>
      <c r="D625" s="56"/>
      <c r="E625" s="56"/>
      <c r="F625" s="56"/>
      <c r="G625" s="56"/>
      <c r="H625" s="57"/>
      <c r="I625" s="57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</row>
    <row r="626" ht="35.25" customHeight="1">
      <c r="A626" s="56"/>
      <c r="B626" s="56"/>
      <c r="C626" s="56"/>
      <c r="D626" s="56"/>
      <c r="E626" s="56"/>
      <c r="F626" s="56"/>
      <c r="G626" s="56"/>
      <c r="H626" s="57"/>
      <c r="I626" s="57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</row>
    <row r="627" ht="35.25" customHeight="1">
      <c r="A627" s="56"/>
      <c r="B627" s="56"/>
      <c r="C627" s="56"/>
      <c r="D627" s="56"/>
      <c r="E627" s="56"/>
      <c r="F627" s="56"/>
      <c r="G627" s="56"/>
      <c r="H627" s="57"/>
      <c r="I627" s="57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</row>
    <row r="628" ht="35.25" customHeight="1">
      <c r="A628" s="56"/>
      <c r="B628" s="56"/>
      <c r="C628" s="56"/>
      <c r="D628" s="56"/>
      <c r="E628" s="56"/>
      <c r="F628" s="56"/>
      <c r="G628" s="56"/>
      <c r="H628" s="57"/>
      <c r="I628" s="57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</row>
    <row r="629" ht="35.25" customHeight="1">
      <c r="A629" s="56"/>
      <c r="B629" s="56"/>
      <c r="C629" s="56"/>
      <c r="D629" s="56"/>
      <c r="E629" s="56"/>
      <c r="F629" s="56"/>
      <c r="G629" s="56"/>
      <c r="H629" s="57"/>
      <c r="I629" s="57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</row>
    <row r="630" ht="35.25" customHeight="1">
      <c r="A630" s="56"/>
      <c r="B630" s="56"/>
      <c r="C630" s="56"/>
      <c r="D630" s="56"/>
      <c r="E630" s="56"/>
      <c r="F630" s="56"/>
      <c r="G630" s="56"/>
      <c r="H630" s="57"/>
      <c r="I630" s="57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</row>
    <row r="631" ht="35.25" customHeight="1">
      <c r="A631" s="56"/>
      <c r="B631" s="56"/>
      <c r="C631" s="56"/>
      <c r="D631" s="56"/>
      <c r="E631" s="56"/>
      <c r="F631" s="56"/>
      <c r="G631" s="56"/>
      <c r="H631" s="57"/>
      <c r="I631" s="57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</row>
    <row r="632" ht="35.25" customHeight="1">
      <c r="A632" s="56"/>
      <c r="B632" s="56"/>
      <c r="C632" s="56"/>
      <c r="D632" s="56"/>
      <c r="E632" s="56"/>
      <c r="F632" s="56"/>
      <c r="G632" s="56"/>
      <c r="H632" s="57"/>
      <c r="I632" s="57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</row>
    <row r="633" ht="35.25" customHeight="1">
      <c r="A633" s="56"/>
      <c r="B633" s="56"/>
      <c r="C633" s="56"/>
      <c r="D633" s="56"/>
      <c r="E633" s="56"/>
      <c r="F633" s="56"/>
      <c r="G633" s="56"/>
      <c r="H633" s="57"/>
      <c r="I633" s="57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</row>
    <row r="634" ht="35.25" customHeight="1">
      <c r="A634" s="56"/>
      <c r="B634" s="56"/>
      <c r="C634" s="56"/>
      <c r="D634" s="56"/>
      <c r="E634" s="56"/>
      <c r="F634" s="56"/>
      <c r="G634" s="56"/>
      <c r="H634" s="57"/>
      <c r="I634" s="57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</row>
    <row r="635" ht="35.25" customHeight="1">
      <c r="A635" s="56"/>
      <c r="B635" s="56"/>
      <c r="C635" s="56"/>
      <c r="D635" s="56"/>
      <c r="E635" s="56"/>
      <c r="F635" s="56"/>
      <c r="G635" s="56"/>
      <c r="H635" s="57"/>
      <c r="I635" s="57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</row>
    <row r="636" ht="35.25" customHeight="1">
      <c r="A636" s="56"/>
      <c r="B636" s="56"/>
      <c r="C636" s="56"/>
      <c r="D636" s="56"/>
      <c r="E636" s="56"/>
      <c r="F636" s="56"/>
      <c r="G636" s="56"/>
      <c r="H636" s="57"/>
      <c r="I636" s="57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</row>
    <row r="637" ht="35.25" customHeight="1">
      <c r="A637" s="56"/>
      <c r="B637" s="56"/>
      <c r="C637" s="56"/>
      <c r="D637" s="56"/>
      <c r="E637" s="56"/>
      <c r="F637" s="56"/>
      <c r="G637" s="56"/>
      <c r="H637" s="57"/>
      <c r="I637" s="57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</row>
    <row r="638" ht="35.25" customHeight="1">
      <c r="A638" s="56"/>
      <c r="B638" s="56"/>
      <c r="C638" s="56"/>
      <c r="D638" s="56"/>
      <c r="E638" s="56"/>
      <c r="F638" s="56"/>
      <c r="G638" s="56"/>
      <c r="H638" s="57"/>
      <c r="I638" s="57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</row>
    <row r="639" ht="35.25" customHeight="1">
      <c r="A639" s="56"/>
      <c r="B639" s="56"/>
      <c r="C639" s="56"/>
      <c r="D639" s="56"/>
      <c r="E639" s="56"/>
      <c r="F639" s="56"/>
      <c r="G639" s="56"/>
      <c r="H639" s="57"/>
      <c r="I639" s="57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</row>
    <row r="640" ht="35.25" customHeight="1">
      <c r="A640" s="56"/>
      <c r="B640" s="56"/>
      <c r="C640" s="56"/>
      <c r="D640" s="56"/>
      <c r="E640" s="56"/>
      <c r="F640" s="56"/>
      <c r="G640" s="56"/>
      <c r="H640" s="57"/>
      <c r="I640" s="57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</row>
    <row r="641" ht="35.25" customHeight="1">
      <c r="A641" s="56"/>
      <c r="B641" s="56"/>
      <c r="C641" s="56"/>
      <c r="D641" s="56"/>
      <c r="E641" s="56"/>
      <c r="F641" s="56"/>
      <c r="G641" s="56"/>
      <c r="H641" s="57"/>
      <c r="I641" s="57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</row>
    <row r="642" ht="35.25" customHeight="1">
      <c r="A642" s="56"/>
      <c r="B642" s="56"/>
      <c r="C642" s="56"/>
      <c r="D642" s="56"/>
      <c r="E642" s="56"/>
      <c r="F642" s="56"/>
      <c r="G642" s="56"/>
      <c r="H642" s="57"/>
      <c r="I642" s="57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</row>
    <row r="643" ht="35.25" customHeight="1">
      <c r="A643" s="56"/>
      <c r="B643" s="56"/>
      <c r="C643" s="56"/>
      <c r="D643" s="56"/>
      <c r="E643" s="56"/>
      <c r="F643" s="56"/>
      <c r="G643" s="56"/>
      <c r="H643" s="57"/>
      <c r="I643" s="57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</row>
    <row r="644" ht="35.25" customHeight="1">
      <c r="A644" s="56"/>
      <c r="B644" s="56"/>
      <c r="C644" s="56"/>
      <c r="D644" s="56"/>
      <c r="E644" s="56"/>
      <c r="F644" s="56"/>
      <c r="G644" s="56"/>
      <c r="H644" s="57"/>
      <c r="I644" s="57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</row>
    <row r="645" ht="35.25" customHeight="1">
      <c r="A645" s="56"/>
      <c r="B645" s="56"/>
      <c r="C645" s="56"/>
      <c r="D645" s="56"/>
      <c r="E645" s="56"/>
      <c r="F645" s="56"/>
      <c r="G645" s="56"/>
      <c r="H645" s="57"/>
      <c r="I645" s="57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</row>
    <row r="646" ht="35.25" customHeight="1">
      <c r="A646" s="56"/>
      <c r="B646" s="56"/>
      <c r="C646" s="56"/>
      <c r="D646" s="56"/>
      <c r="E646" s="56"/>
      <c r="F646" s="56"/>
      <c r="G646" s="56"/>
      <c r="H646" s="57"/>
      <c r="I646" s="57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</row>
    <row r="647" ht="35.25" customHeight="1">
      <c r="A647" s="56"/>
      <c r="B647" s="56"/>
      <c r="C647" s="56"/>
      <c r="D647" s="56"/>
      <c r="E647" s="56"/>
      <c r="F647" s="56"/>
      <c r="G647" s="56"/>
      <c r="H647" s="57"/>
      <c r="I647" s="57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</row>
    <row r="648" ht="35.25" customHeight="1">
      <c r="A648" s="56"/>
      <c r="B648" s="56"/>
      <c r="C648" s="56"/>
      <c r="D648" s="56"/>
      <c r="E648" s="56"/>
      <c r="F648" s="56"/>
      <c r="G648" s="56"/>
      <c r="H648" s="57"/>
      <c r="I648" s="57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</row>
    <row r="649" ht="35.25" customHeight="1">
      <c r="A649" s="56"/>
      <c r="B649" s="56"/>
      <c r="C649" s="56"/>
      <c r="D649" s="56"/>
      <c r="E649" s="56"/>
      <c r="F649" s="56"/>
      <c r="G649" s="56"/>
      <c r="H649" s="57"/>
      <c r="I649" s="57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</row>
    <row r="650" ht="35.25" customHeight="1">
      <c r="A650" s="56"/>
      <c r="B650" s="56"/>
      <c r="C650" s="56"/>
      <c r="D650" s="56"/>
      <c r="E650" s="56"/>
      <c r="F650" s="56"/>
      <c r="G650" s="56"/>
      <c r="H650" s="57"/>
      <c r="I650" s="57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</row>
    <row r="651" ht="35.25" customHeight="1">
      <c r="A651" s="56"/>
      <c r="B651" s="56"/>
      <c r="C651" s="56"/>
      <c r="D651" s="56"/>
      <c r="E651" s="56"/>
      <c r="F651" s="56"/>
      <c r="G651" s="56"/>
      <c r="H651" s="57"/>
      <c r="I651" s="57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</row>
    <row r="652" ht="35.25" customHeight="1">
      <c r="A652" s="56"/>
      <c r="B652" s="56"/>
      <c r="C652" s="56"/>
      <c r="D652" s="56"/>
      <c r="E652" s="56"/>
      <c r="F652" s="56"/>
      <c r="G652" s="56"/>
      <c r="H652" s="57"/>
      <c r="I652" s="57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</row>
    <row r="653" ht="35.25" customHeight="1">
      <c r="A653" s="56"/>
      <c r="B653" s="56"/>
      <c r="C653" s="56"/>
      <c r="D653" s="56"/>
      <c r="E653" s="56"/>
      <c r="F653" s="56"/>
      <c r="G653" s="56"/>
      <c r="H653" s="57"/>
      <c r="I653" s="57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</row>
    <row r="654" ht="35.25" customHeight="1">
      <c r="A654" s="56"/>
      <c r="B654" s="56"/>
      <c r="C654" s="56"/>
      <c r="D654" s="56"/>
      <c r="E654" s="56"/>
      <c r="F654" s="56"/>
      <c r="G654" s="56"/>
      <c r="H654" s="57"/>
      <c r="I654" s="57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</row>
    <row r="655" ht="35.25" customHeight="1">
      <c r="A655" s="56"/>
      <c r="B655" s="56"/>
      <c r="C655" s="56"/>
      <c r="D655" s="56"/>
      <c r="E655" s="56"/>
      <c r="F655" s="56"/>
      <c r="G655" s="56"/>
      <c r="H655" s="57"/>
      <c r="I655" s="57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</row>
    <row r="656" ht="35.25" customHeight="1">
      <c r="A656" s="56"/>
      <c r="B656" s="56"/>
      <c r="C656" s="56"/>
      <c r="D656" s="56"/>
      <c r="E656" s="56"/>
      <c r="F656" s="56"/>
      <c r="G656" s="56"/>
      <c r="H656" s="57"/>
      <c r="I656" s="57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</row>
    <row r="657" ht="35.25" customHeight="1">
      <c r="A657" s="56"/>
      <c r="B657" s="56"/>
      <c r="C657" s="56"/>
      <c r="D657" s="56"/>
      <c r="E657" s="56"/>
      <c r="F657" s="56"/>
      <c r="G657" s="56"/>
      <c r="H657" s="57"/>
      <c r="I657" s="57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</row>
    <row r="658" ht="35.25" customHeight="1">
      <c r="A658" s="56"/>
      <c r="B658" s="56"/>
      <c r="C658" s="56"/>
      <c r="D658" s="56"/>
      <c r="E658" s="56"/>
      <c r="F658" s="56"/>
      <c r="G658" s="56"/>
      <c r="H658" s="57"/>
      <c r="I658" s="57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</row>
    <row r="659" ht="35.25" customHeight="1">
      <c r="A659" s="56"/>
      <c r="B659" s="56"/>
      <c r="C659" s="56"/>
      <c r="D659" s="56"/>
      <c r="E659" s="56"/>
      <c r="F659" s="56"/>
      <c r="G659" s="56"/>
      <c r="H659" s="57"/>
      <c r="I659" s="57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</row>
    <row r="660" ht="35.25" customHeight="1">
      <c r="A660" s="56"/>
      <c r="B660" s="56"/>
      <c r="C660" s="56"/>
      <c r="D660" s="56"/>
      <c r="E660" s="56"/>
      <c r="F660" s="56"/>
      <c r="G660" s="56"/>
      <c r="H660" s="57"/>
      <c r="I660" s="57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</row>
    <row r="661" ht="35.25" customHeight="1">
      <c r="A661" s="56"/>
      <c r="B661" s="56"/>
      <c r="C661" s="56"/>
      <c r="D661" s="56"/>
      <c r="E661" s="56"/>
      <c r="F661" s="56"/>
      <c r="G661" s="56"/>
      <c r="H661" s="57"/>
      <c r="I661" s="57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</row>
    <row r="662" ht="35.25" customHeight="1">
      <c r="A662" s="56"/>
      <c r="B662" s="56"/>
      <c r="C662" s="56"/>
      <c r="D662" s="56"/>
      <c r="E662" s="56"/>
      <c r="F662" s="56"/>
      <c r="G662" s="56"/>
      <c r="H662" s="57"/>
      <c r="I662" s="57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</row>
    <row r="663" ht="35.25" customHeight="1">
      <c r="A663" s="56"/>
      <c r="B663" s="56"/>
      <c r="C663" s="56"/>
      <c r="D663" s="56"/>
      <c r="E663" s="56"/>
      <c r="F663" s="56"/>
      <c r="G663" s="56"/>
      <c r="H663" s="57"/>
      <c r="I663" s="57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</row>
    <row r="664" ht="35.25" customHeight="1">
      <c r="A664" s="56"/>
      <c r="B664" s="56"/>
      <c r="C664" s="56"/>
      <c r="D664" s="56"/>
      <c r="E664" s="56"/>
      <c r="F664" s="56"/>
      <c r="G664" s="56"/>
      <c r="H664" s="57"/>
      <c r="I664" s="57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</row>
    <row r="665" ht="35.25" customHeight="1">
      <c r="A665" s="56"/>
      <c r="B665" s="56"/>
      <c r="C665" s="56"/>
      <c r="D665" s="56"/>
      <c r="E665" s="56"/>
      <c r="F665" s="56"/>
      <c r="G665" s="56"/>
      <c r="H665" s="57"/>
      <c r="I665" s="57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</row>
    <row r="666" ht="35.25" customHeight="1">
      <c r="A666" s="56"/>
      <c r="B666" s="56"/>
      <c r="C666" s="56"/>
      <c r="D666" s="56"/>
      <c r="E666" s="56"/>
      <c r="F666" s="56"/>
      <c r="G666" s="56"/>
      <c r="H666" s="57"/>
      <c r="I666" s="57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</row>
    <row r="667" ht="35.25" customHeight="1">
      <c r="A667" s="56"/>
      <c r="B667" s="56"/>
      <c r="C667" s="56"/>
      <c r="D667" s="56"/>
      <c r="E667" s="56"/>
      <c r="F667" s="56"/>
      <c r="G667" s="56"/>
      <c r="H667" s="57"/>
      <c r="I667" s="57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</row>
    <row r="668" ht="35.25" customHeight="1">
      <c r="A668" s="56"/>
      <c r="B668" s="56"/>
      <c r="C668" s="56"/>
      <c r="D668" s="56"/>
      <c r="E668" s="56"/>
      <c r="F668" s="56"/>
      <c r="G668" s="56"/>
      <c r="H668" s="57"/>
      <c r="I668" s="57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</row>
    <row r="669" ht="35.25" customHeight="1">
      <c r="A669" s="56"/>
      <c r="B669" s="56"/>
      <c r="C669" s="56"/>
      <c r="D669" s="56"/>
      <c r="E669" s="56"/>
      <c r="F669" s="56"/>
      <c r="G669" s="56"/>
      <c r="H669" s="57"/>
      <c r="I669" s="57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</row>
    <row r="670" ht="35.25" customHeight="1">
      <c r="A670" s="56"/>
      <c r="B670" s="56"/>
      <c r="C670" s="56"/>
      <c r="D670" s="56"/>
      <c r="E670" s="56"/>
      <c r="F670" s="56"/>
      <c r="G670" s="56"/>
      <c r="H670" s="57"/>
      <c r="I670" s="57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</row>
    <row r="671" ht="35.25" customHeight="1">
      <c r="A671" s="56"/>
      <c r="B671" s="56"/>
      <c r="C671" s="56"/>
      <c r="D671" s="56"/>
      <c r="E671" s="56"/>
      <c r="F671" s="56"/>
      <c r="G671" s="56"/>
      <c r="H671" s="57"/>
      <c r="I671" s="57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</row>
    <row r="672" ht="35.25" customHeight="1">
      <c r="A672" s="56"/>
      <c r="B672" s="56"/>
      <c r="C672" s="56"/>
      <c r="D672" s="56"/>
      <c r="E672" s="56"/>
      <c r="F672" s="56"/>
      <c r="G672" s="56"/>
      <c r="H672" s="57"/>
      <c r="I672" s="57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</row>
    <row r="673" ht="35.25" customHeight="1">
      <c r="A673" s="56"/>
      <c r="B673" s="56"/>
      <c r="C673" s="56"/>
      <c r="D673" s="56"/>
      <c r="E673" s="56"/>
      <c r="F673" s="56"/>
      <c r="G673" s="56"/>
      <c r="H673" s="57"/>
      <c r="I673" s="57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</row>
    <row r="674" ht="35.25" customHeight="1">
      <c r="A674" s="56"/>
      <c r="B674" s="56"/>
      <c r="C674" s="56"/>
      <c r="D674" s="56"/>
      <c r="E674" s="56"/>
      <c r="F674" s="56"/>
      <c r="G674" s="56"/>
      <c r="H674" s="57"/>
      <c r="I674" s="57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</row>
    <row r="675" ht="35.25" customHeight="1">
      <c r="A675" s="56"/>
      <c r="B675" s="56"/>
      <c r="C675" s="56"/>
      <c r="D675" s="56"/>
      <c r="E675" s="56"/>
      <c r="F675" s="56"/>
      <c r="G675" s="56"/>
      <c r="H675" s="57"/>
      <c r="I675" s="57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</row>
    <row r="676" ht="35.25" customHeight="1">
      <c r="A676" s="56"/>
      <c r="B676" s="56"/>
      <c r="C676" s="56"/>
      <c r="D676" s="56"/>
      <c r="E676" s="56"/>
      <c r="F676" s="56"/>
      <c r="G676" s="56"/>
      <c r="H676" s="57"/>
      <c r="I676" s="57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</row>
    <row r="677" ht="35.25" customHeight="1">
      <c r="A677" s="56"/>
      <c r="B677" s="56"/>
      <c r="C677" s="56"/>
      <c r="D677" s="56"/>
      <c r="E677" s="56"/>
      <c r="F677" s="56"/>
      <c r="G677" s="56"/>
      <c r="H677" s="57"/>
      <c r="I677" s="57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</row>
    <row r="678" ht="35.25" customHeight="1">
      <c r="A678" s="56"/>
      <c r="B678" s="56"/>
      <c r="C678" s="56"/>
      <c r="D678" s="56"/>
      <c r="E678" s="56"/>
      <c r="F678" s="56"/>
      <c r="G678" s="56"/>
      <c r="H678" s="57"/>
      <c r="I678" s="57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</row>
    <row r="679" ht="35.25" customHeight="1">
      <c r="A679" s="56"/>
      <c r="B679" s="56"/>
      <c r="C679" s="56"/>
      <c r="D679" s="56"/>
      <c r="E679" s="56"/>
      <c r="F679" s="56"/>
      <c r="G679" s="56"/>
      <c r="H679" s="57"/>
      <c r="I679" s="57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</row>
    <row r="680" ht="35.25" customHeight="1">
      <c r="A680" s="56"/>
      <c r="B680" s="56"/>
      <c r="C680" s="56"/>
      <c r="D680" s="56"/>
      <c r="E680" s="56"/>
      <c r="F680" s="56"/>
      <c r="G680" s="56"/>
      <c r="H680" s="57"/>
      <c r="I680" s="57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</row>
    <row r="681" ht="35.25" customHeight="1">
      <c r="A681" s="56"/>
      <c r="B681" s="56"/>
      <c r="C681" s="56"/>
      <c r="D681" s="56"/>
      <c r="E681" s="56"/>
      <c r="F681" s="56"/>
      <c r="G681" s="56"/>
      <c r="H681" s="57"/>
      <c r="I681" s="57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</row>
    <row r="682" ht="35.25" customHeight="1">
      <c r="A682" s="56"/>
      <c r="B682" s="56"/>
      <c r="C682" s="56"/>
      <c r="D682" s="56"/>
      <c r="E682" s="56"/>
      <c r="F682" s="56"/>
      <c r="G682" s="56"/>
      <c r="H682" s="57"/>
      <c r="I682" s="57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</row>
    <row r="683" ht="35.25" customHeight="1">
      <c r="A683" s="56"/>
      <c r="B683" s="56"/>
      <c r="C683" s="56"/>
      <c r="D683" s="56"/>
      <c r="E683" s="56"/>
      <c r="F683" s="56"/>
      <c r="G683" s="56"/>
      <c r="H683" s="57"/>
      <c r="I683" s="57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</row>
    <row r="684" ht="35.25" customHeight="1">
      <c r="A684" s="56"/>
      <c r="B684" s="56"/>
      <c r="C684" s="56"/>
      <c r="D684" s="56"/>
      <c r="E684" s="56"/>
      <c r="F684" s="56"/>
      <c r="G684" s="56"/>
      <c r="H684" s="57"/>
      <c r="I684" s="57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</row>
    <row r="685" ht="35.25" customHeight="1">
      <c r="A685" s="56"/>
      <c r="B685" s="56"/>
      <c r="C685" s="56"/>
      <c r="D685" s="56"/>
      <c r="E685" s="56"/>
      <c r="F685" s="56"/>
      <c r="G685" s="56"/>
      <c r="H685" s="57"/>
      <c r="I685" s="57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</row>
    <row r="686" ht="35.25" customHeight="1">
      <c r="A686" s="56"/>
      <c r="B686" s="56"/>
      <c r="C686" s="56"/>
      <c r="D686" s="56"/>
      <c r="E686" s="56"/>
      <c r="F686" s="56"/>
      <c r="G686" s="56"/>
      <c r="H686" s="57"/>
      <c r="I686" s="57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</row>
    <row r="687" ht="35.25" customHeight="1">
      <c r="A687" s="56"/>
      <c r="B687" s="56"/>
      <c r="C687" s="56"/>
      <c r="D687" s="56"/>
      <c r="E687" s="56"/>
      <c r="F687" s="56"/>
      <c r="G687" s="56"/>
      <c r="H687" s="57"/>
      <c r="I687" s="57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</row>
    <row r="688" ht="35.25" customHeight="1">
      <c r="A688" s="56"/>
      <c r="B688" s="56"/>
      <c r="C688" s="56"/>
      <c r="D688" s="56"/>
      <c r="E688" s="56"/>
      <c r="F688" s="56"/>
      <c r="G688" s="56"/>
      <c r="H688" s="57"/>
      <c r="I688" s="57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</row>
    <row r="689" ht="35.25" customHeight="1">
      <c r="A689" s="56"/>
      <c r="B689" s="56"/>
      <c r="C689" s="56"/>
      <c r="D689" s="56"/>
      <c r="E689" s="56"/>
      <c r="F689" s="56"/>
      <c r="G689" s="56"/>
      <c r="H689" s="57"/>
      <c r="I689" s="57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</row>
    <row r="690" ht="35.25" customHeight="1">
      <c r="A690" s="56"/>
      <c r="B690" s="56"/>
      <c r="C690" s="56"/>
      <c r="D690" s="56"/>
      <c r="E690" s="56"/>
      <c r="F690" s="56"/>
      <c r="G690" s="56"/>
      <c r="H690" s="57"/>
      <c r="I690" s="57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</row>
    <row r="691" ht="35.25" customHeight="1">
      <c r="A691" s="56"/>
      <c r="B691" s="56"/>
      <c r="C691" s="56"/>
      <c r="D691" s="56"/>
      <c r="E691" s="56"/>
      <c r="F691" s="56"/>
      <c r="G691" s="56"/>
      <c r="H691" s="57"/>
      <c r="I691" s="57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</row>
    <row r="692" ht="35.25" customHeight="1">
      <c r="A692" s="56"/>
      <c r="B692" s="56"/>
      <c r="C692" s="56"/>
      <c r="D692" s="56"/>
      <c r="E692" s="56"/>
      <c r="F692" s="56"/>
      <c r="G692" s="56"/>
      <c r="H692" s="57"/>
      <c r="I692" s="57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</row>
    <row r="693" ht="35.25" customHeight="1">
      <c r="A693" s="56"/>
      <c r="B693" s="56"/>
      <c r="C693" s="56"/>
      <c r="D693" s="56"/>
      <c r="E693" s="56"/>
      <c r="F693" s="56"/>
      <c r="G693" s="56"/>
      <c r="H693" s="57"/>
      <c r="I693" s="57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</row>
    <row r="694" ht="35.25" customHeight="1">
      <c r="A694" s="56"/>
      <c r="B694" s="56"/>
      <c r="C694" s="56"/>
      <c r="D694" s="56"/>
      <c r="E694" s="56"/>
      <c r="F694" s="56"/>
      <c r="G694" s="56"/>
      <c r="H694" s="57"/>
      <c r="I694" s="57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</row>
    <row r="695" ht="35.25" customHeight="1">
      <c r="A695" s="56"/>
      <c r="B695" s="56"/>
      <c r="C695" s="56"/>
      <c r="D695" s="56"/>
      <c r="E695" s="56"/>
      <c r="F695" s="56"/>
      <c r="G695" s="56"/>
      <c r="H695" s="57"/>
      <c r="I695" s="57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</row>
    <row r="696" ht="35.25" customHeight="1">
      <c r="A696" s="56"/>
      <c r="B696" s="56"/>
      <c r="C696" s="56"/>
      <c r="D696" s="56"/>
      <c r="E696" s="56"/>
      <c r="F696" s="56"/>
      <c r="G696" s="56"/>
      <c r="H696" s="57"/>
      <c r="I696" s="57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</row>
    <row r="697" ht="35.25" customHeight="1">
      <c r="A697" s="56"/>
      <c r="B697" s="56"/>
      <c r="C697" s="56"/>
      <c r="D697" s="56"/>
      <c r="E697" s="56"/>
      <c r="F697" s="56"/>
      <c r="G697" s="56"/>
      <c r="H697" s="57"/>
      <c r="I697" s="57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</row>
    <row r="698" ht="35.25" customHeight="1">
      <c r="A698" s="56"/>
      <c r="B698" s="56"/>
      <c r="C698" s="56"/>
      <c r="D698" s="56"/>
      <c r="E698" s="56"/>
      <c r="F698" s="56"/>
      <c r="G698" s="56"/>
      <c r="H698" s="57"/>
      <c r="I698" s="57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</row>
    <row r="699" ht="35.25" customHeight="1">
      <c r="A699" s="56"/>
      <c r="B699" s="56"/>
      <c r="C699" s="56"/>
      <c r="D699" s="56"/>
      <c r="E699" s="56"/>
      <c r="F699" s="56"/>
      <c r="G699" s="56"/>
      <c r="H699" s="57"/>
      <c r="I699" s="57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</row>
    <row r="700" ht="35.25" customHeight="1">
      <c r="A700" s="56"/>
      <c r="B700" s="56"/>
      <c r="C700" s="56"/>
      <c r="D700" s="56"/>
      <c r="E700" s="56"/>
      <c r="F700" s="56"/>
      <c r="G700" s="56"/>
      <c r="H700" s="57"/>
      <c r="I700" s="57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</row>
    <row r="701" ht="35.25" customHeight="1">
      <c r="A701" s="56"/>
      <c r="B701" s="56"/>
      <c r="C701" s="56"/>
      <c r="D701" s="56"/>
      <c r="E701" s="56"/>
      <c r="F701" s="56"/>
      <c r="G701" s="56"/>
      <c r="H701" s="57"/>
      <c r="I701" s="57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</row>
    <row r="702" ht="35.25" customHeight="1">
      <c r="A702" s="56"/>
      <c r="B702" s="56"/>
      <c r="C702" s="56"/>
      <c r="D702" s="56"/>
      <c r="E702" s="56"/>
      <c r="F702" s="56"/>
      <c r="G702" s="56"/>
      <c r="H702" s="57"/>
      <c r="I702" s="57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</row>
    <row r="703" ht="35.25" customHeight="1">
      <c r="A703" s="56"/>
      <c r="B703" s="56"/>
      <c r="C703" s="56"/>
      <c r="D703" s="56"/>
      <c r="E703" s="56"/>
      <c r="F703" s="56"/>
      <c r="G703" s="56"/>
      <c r="H703" s="57"/>
      <c r="I703" s="57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</row>
    <row r="704" ht="35.25" customHeight="1">
      <c r="A704" s="56"/>
      <c r="B704" s="56"/>
      <c r="C704" s="56"/>
      <c r="D704" s="56"/>
      <c r="E704" s="56"/>
      <c r="F704" s="56"/>
      <c r="G704" s="56"/>
      <c r="H704" s="57"/>
      <c r="I704" s="57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</row>
    <row r="705" ht="35.25" customHeight="1">
      <c r="A705" s="56"/>
      <c r="B705" s="56"/>
      <c r="C705" s="56"/>
      <c r="D705" s="56"/>
      <c r="E705" s="56"/>
      <c r="F705" s="56"/>
      <c r="G705" s="56"/>
      <c r="H705" s="57"/>
      <c r="I705" s="57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</row>
    <row r="706" ht="35.25" customHeight="1">
      <c r="A706" s="56"/>
      <c r="B706" s="56"/>
      <c r="C706" s="56"/>
      <c r="D706" s="56"/>
      <c r="E706" s="56"/>
      <c r="F706" s="56"/>
      <c r="G706" s="56"/>
      <c r="H706" s="57"/>
      <c r="I706" s="57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</row>
    <row r="707" ht="35.25" customHeight="1">
      <c r="A707" s="56"/>
      <c r="B707" s="56"/>
      <c r="C707" s="56"/>
      <c r="D707" s="56"/>
      <c r="E707" s="56"/>
      <c r="F707" s="56"/>
      <c r="G707" s="56"/>
      <c r="H707" s="57"/>
      <c r="I707" s="57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</row>
    <row r="708" ht="35.25" customHeight="1">
      <c r="A708" s="56"/>
      <c r="B708" s="56"/>
      <c r="C708" s="56"/>
      <c r="D708" s="56"/>
      <c r="E708" s="56"/>
      <c r="F708" s="56"/>
      <c r="G708" s="56"/>
      <c r="H708" s="57"/>
      <c r="I708" s="57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</row>
    <row r="709" ht="35.25" customHeight="1">
      <c r="A709" s="56"/>
      <c r="B709" s="56"/>
      <c r="C709" s="56"/>
      <c r="D709" s="56"/>
      <c r="E709" s="56"/>
      <c r="F709" s="56"/>
      <c r="G709" s="56"/>
      <c r="H709" s="57"/>
      <c r="I709" s="57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</row>
    <row r="710" ht="35.25" customHeight="1">
      <c r="A710" s="56"/>
      <c r="B710" s="56"/>
      <c r="C710" s="56"/>
      <c r="D710" s="56"/>
      <c r="E710" s="56"/>
      <c r="F710" s="56"/>
      <c r="G710" s="56"/>
      <c r="H710" s="57"/>
      <c r="I710" s="57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</row>
    <row r="711" ht="35.25" customHeight="1">
      <c r="A711" s="56"/>
      <c r="B711" s="56"/>
      <c r="C711" s="56"/>
      <c r="D711" s="56"/>
      <c r="E711" s="56"/>
      <c r="F711" s="56"/>
      <c r="G711" s="56"/>
      <c r="H711" s="57"/>
      <c r="I711" s="57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</row>
    <row r="712" ht="35.25" customHeight="1">
      <c r="A712" s="56"/>
      <c r="B712" s="56"/>
      <c r="C712" s="56"/>
      <c r="D712" s="56"/>
      <c r="E712" s="56"/>
      <c r="F712" s="56"/>
      <c r="G712" s="56"/>
      <c r="H712" s="57"/>
      <c r="I712" s="57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</row>
    <row r="713" ht="35.25" customHeight="1">
      <c r="A713" s="56"/>
      <c r="B713" s="56"/>
      <c r="C713" s="56"/>
      <c r="D713" s="56"/>
      <c r="E713" s="56"/>
      <c r="F713" s="56"/>
      <c r="G713" s="56"/>
      <c r="H713" s="57"/>
      <c r="I713" s="57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</row>
    <row r="714" ht="35.25" customHeight="1">
      <c r="A714" s="56"/>
      <c r="B714" s="56"/>
      <c r="C714" s="56"/>
      <c r="D714" s="56"/>
      <c r="E714" s="56"/>
      <c r="F714" s="56"/>
      <c r="G714" s="56"/>
      <c r="H714" s="57"/>
      <c r="I714" s="57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</row>
    <row r="715" ht="35.25" customHeight="1">
      <c r="A715" s="56"/>
      <c r="B715" s="56"/>
      <c r="C715" s="56"/>
      <c r="D715" s="56"/>
      <c r="E715" s="56"/>
      <c r="F715" s="56"/>
      <c r="G715" s="56"/>
      <c r="H715" s="57"/>
      <c r="I715" s="57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</row>
    <row r="716" ht="35.25" customHeight="1">
      <c r="A716" s="56"/>
      <c r="B716" s="56"/>
      <c r="C716" s="56"/>
      <c r="D716" s="56"/>
      <c r="E716" s="56"/>
      <c r="F716" s="56"/>
      <c r="G716" s="56"/>
      <c r="H716" s="57"/>
      <c r="I716" s="57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</row>
    <row r="717" ht="35.25" customHeight="1">
      <c r="A717" s="56"/>
      <c r="B717" s="56"/>
      <c r="C717" s="56"/>
      <c r="D717" s="56"/>
      <c r="E717" s="56"/>
      <c r="F717" s="56"/>
      <c r="G717" s="56"/>
      <c r="H717" s="57"/>
      <c r="I717" s="57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</row>
    <row r="718" ht="35.25" customHeight="1">
      <c r="A718" s="56"/>
      <c r="B718" s="56"/>
      <c r="C718" s="56"/>
      <c r="D718" s="56"/>
      <c r="E718" s="56"/>
      <c r="F718" s="56"/>
      <c r="G718" s="56"/>
      <c r="H718" s="57"/>
      <c r="I718" s="57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</row>
    <row r="719" ht="35.25" customHeight="1">
      <c r="A719" s="56"/>
      <c r="B719" s="56"/>
      <c r="C719" s="56"/>
      <c r="D719" s="56"/>
      <c r="E719" s="56"/>
      <c r="F719" s="56"/>
      <c r="G719" s="56"/>
      <c r="H719" s="57"/>
      <c r="I719" s="57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</row>
    <row r="720" ht="35.25" customHeight="1">
      <c r="A720" s="56"/>
      <c r="B720" s="56"/>
      <c r="C720" s="56"/>
      <c r="D720" s="56"/>
      <c r="E720" s="56"/>
      <c r="F720" s="56"/>
      <c r="G720" s="56"/>
      <c r="H720" s="57"/>
      <c r="I720" s="57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</row>
    <row r="721" ht="35.25" customHeight="1">
      <c r="A721" s="56"/>
      <c r="B721" s="56"/>
      <c r="C721" s="56"/>
      <c r="D721" s="56"/>
      <c r="E721" s="56"/>
      <c r="F721" s="56"/>
      <c r="G721" s="56"/>
      <c r="H721" s="57"/>
      <c r="I721" s="57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</row>
    <row r="722" ht="35.25" customHeight="1">
      <c r="A722" s="56"/>
      <c r="B722" s="56"/>
      <c r="C722" s="56"/>
      <c r="D722" s="56"/>
      <c r="E722" s="56"/>
      <c r="F722" s="56"/>
      <c r="G722" s="56"/>
      <c r="H722" s="57"/>
      <c r="I722" s="57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</row>
    <row r="723" ht="35.25" customHeight="1">
      <c r="A723" s="56"/>
      <c r="B723" s="56"/>
      <c r="C723" s="56"/>
      <c r="D723" s="56"/>
      <c r="E723" s="56"/>
      <c r="F723" s="56"/>
      <c r="G723" s="56"/>
      <c r="H723" s="57"/>
      <c r="I723" s="57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</row>
    <row r="724" ht="35.25" customHeight="1">
      <c r="A724" s="56"/>
      <c r="B724" s="56"/>
      <c r="C724" s="56"/>
      <c r="D724" s="56"/>
      <c r="E724" s="56"/>
      <c r="F724" s="56"/>
      <c r="G724" s="56"/>
      <c r="H724" s="57"/>
      <c r="I724" s="57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</row>
    <row r="725" ht="35.25" customHeight="1">
      <c r="A725" s="56"/>
      <c r="B725" s="56"/>
      <c r="C725" s="56"/>
      <c r="D725" s="56"/>
      <c r="E725" s="56"/>
      <c r="F725" s="56"/>
      <c r="G725" s="56"/>
      <c r="H725" s="57"/>
      <c r="I725" s="57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</row>
    <row r="726" ht="35.25" customHeight="1">
      <c r="A726" s="56"/>
      <c r="B726" s="56"/>
      <c r="C726" s="56"/>
      <c r="D726" s="56"/>
      <c r="E726" s="56"/>
      <c r="F726" s="56"/>
      <c r="G726" s="56"/>
      <c r="H726" s="57"/>
      <c r="I726" s="57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</row>
    <row r="727" ht="35.25" customHeight="1">
      <c r="A727" s="56"/>
      <c r="B727" s="56"/>
      <c r="C727" s="56"/>
      <c r="D727" s="56"/>
      <c r="E727" s="56"/>
      <c r="F727" s="56"/>
      <c r="G727" s="56"/>
      <c r="H727" s="57"/>
      <c r="I727" s="57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</row>
    <row r="728" ht="35.25" customHeight="1">
      <c r="A728" s="56"/>
      <c r="B728" s="56"/>
      <c r="C728" s="56"/>
      <c r="D728" s="56"/>
      <c r="E728" s="56"/>
      <c r="F728" s="56"/>
      <c r="G728" s="56"/>
      <c r="H728" s="57"/>
      <c r="I728" s="57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</row>
    <row r="729" ht="35.25" customHeight="1">
      <c r="A729" s="56"/>
      <c r="B729" s="56"/>
      <c r="C729" s="56"/>
      <c r="D729" s="56"/>
      <c r="E729" s="56"/>
      <c r="F729" s="56"/>
      <c r="G729" s="56"/>
      <c r="H729" s="57"/>
      <c r="I729" s="57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</row>
    <row r="730" ht="35.25" customHeight="1">
      <c r="A730" s="56"/>
      <c r="B730" s="56"/>
      <c r="C730" s="56"/>
      <c r="D730" s="56"/>
      <c r="E730" s="56"/>
      <c r="F730" s="56"/>
      <c r="G730" s="56"/>
      <c r="H730" s="57"/>
      <c r="I730" s="57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</row>
    <row r="731" ht="35.25" customHeight="1">
      <c r="A731" s="56"/>
      <c r="B731" s="56"/>
      <c r="C731" s="56"/>
      <c r="D731" s="56"/>
      <c r="E731" s="56"/>
      <c r="F731" s="56"/>
      <c r="G731" s="56"/>
      <c r="H731" s="57"/>
      <c r="I731" s="57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</row>
    <row r="732" ht="35.25" customHeight="1">
      <c r="A732" s="56"/>
      <c r="B732" s="56"/>
      <c r="C732" s="56"/>
      <c r="D732" s="56"/>
      <c r="E732" s="56"/>
      <c r="F732" s="56"/>
      <c r="G732" s="56"/>
      <c r="H732" s="57"/>
      <c r="I732" s="57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</row>
    <row r="733" ht="35.25" customHeight="1">
      <c r="A733" s="56"/>
      <c r="B733" s="56"/>
      <c r="C733" s="56"/>
      <c r="D733" s="56"/>
      <c r="E733" s="56"/>
      <c r="F733" s="56"/>
      <c r="G733" s="56"/>
      <c r="H733" s="57"/>
      <c r="I733" s="57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</row>
    <row r="734" ht="35.25" customHeight="1">
      <c r="A734" s="56"/>
      <c r="B734" s="56"/>
      <c r="C734" s="56"/>
      <c r="D734" s="56"/>
      <c r="E734" s="56"/>
      <c r="F734" s="56"/>
      <c r="G734" s="56"/>
      <c r="H734" s="57"/>
      <c r="I734" s="57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</row>
    <row r="735" ht="35.25" customHeight="1">
      <c r="A735" s="56"/>
      <c r="B735" s="56"/>
      <c r="C735" s="56"/>
      <c r="D735" s="56"/>
      <c r="E735" s="56"/>
      <c r="F735" s="56"/>
      <c r="G735" s="56"/>
      <c r="H735" s="57"/>
      <c r="I735" s="57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</row>
    <row r="736" ht="35.25" customHeight="1">
      <c r="A736" s="56"/>
      <c r="B736" s="56"/>
      <c r="C736" s="56"/>
      <c r="D736" s="56"/>
      <c r="E736" s="56"/>
      <c r="F736" s="56"/>
      <c r="G736" s="56"/>
      <c r="H736" s="57"/>
      <c r="I736" s="57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</row>
    <row r="737" ht="35.25" customHeight="1">
      <c r="A737" s="56"/>
      <c r="B737" s="56"/>
      <c r="C737" s="56"/>
      <c r="D737" s="56"/>
      <c r="E737" s="56"/>
      <c r="F737" s="56"/>
      <c r="G737" s="56"/>
      <c r="H737" s="57"/>
      <c r="I737" s="57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</row>
    <row r="738" ht="35.25" customHeight="1">
      <c r="A738" s="56"/>
      <c r="B738" s="56"/>
      <c r="C738" s="56"/>
      <c r="D738" s="56"/>
      <c r="E738" s="56"/>
      <c r="F738" s="56"/>
      <c r="G738" s="56"/>
      <c r="H738" s="57"/>
      <c r="I738" s="57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</row>
    <row r="739" ht="35.25" customHeight="1">
      <c r="A739" s="56"/>
      <c r="B739" s="56"/>
      <c r="C739" s="56"/>
      <c r="D739" s="56"/>
      <c r="E739" s="56"/>
      <c r="F739" s="56"/>
      <c r="G739" s="56"/>
      <c r="H739" s="57"/>
      <c r="I739" s="57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</row>
    <row r="740" ht="35.25" customHeight="1">
      <c r="A740" s="56"/>
      <c r="B740" s="56"/>
      <c r="C740" s="56"/>
      <c r="D740" s="56"/>
      <c r="E740" s="56"/>
      <c r="F740" s="56"/>
      <c r="G740" s="56"/>
      <c r="H740" s="57"/>
      <c r="I740" s="57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</row>
    <row r="741" ht="35.25" customHeight="1">
      <c r="A741" s="56"/>
      <c r="B741" s="56"/>
      <c r="C741" s="56"/>
      <c r="D741" s="56"/>
      <c r="E741" s="56"/>
      <c r="F741" s="56"/>
      <c r="G741" s="56"/>
      <c r="H741" s="57"/>
      <c r="I741" s="57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</row>
    <row r="742" ht="35.25" customHeight="1">
      <c r="A742" s="56"/>
      <c r="B742" s="56"/>
      <c r="C742" s="56"/>
      <c r="D742" s="56"/>
      <c r="E742" s="56"/>
      <c r="F742" s="56"/>
      <c r="G742" s="56"/>
      <c r="H742" s="57"/>
      <c r="I742" s="57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</row>
    <row r="743" ht="35.25" customHeight="1">
      <c r="A743" s="56"/>
      <c r="B743" s="56"/>
      <c r="C743" s="56"/>
      <c r="D743" s="56"/>
      <c r="E743" s="56"/>
      <c r="F743" s="56"/>
      <c r="G743" s="56"/>
      <c r="H743" s="57"/>
      <c r="I743" s="57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</row>
    <row r="744" ht="35.25" customHeight="1">
      <c r="A744" s="56"/>
      <c r="B744" s="56"/>
      <c r="C744" s="56"/>
      <c r="D744" s="56"/>
      <c r="E744" s="56"/>
      <c r="F744" s="56"/>
      <c r="G744" s="56"/>
      <c r="H744" s="57"/>
      <c r="I744" s="57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</row>
    <row r="745" ht="35.25" customHeight="1">
      <c r="A745" s="56"/>
      <c r="B745" s="56"/>
      <c r="C745" s="56"/>
      <c r="D745" s="56"/>
      <c r="E745" s="56"/>
      <c r="F745" s="56"/>
      <c r="G745" s="56"/>
      <c r="H745" s="57"/>
      <c r="I745" s="57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</row>
    <row r="746" ht="35.25" customHeight="1">
      <c r="A746" s="56"/>
      <c r="B746" s="56"/>
      <c r="C746" s="56"/>
      <c r="D746" s="56"/>
      <c r="E746" s="56"/>
      <c r="F746" s="56"/>
      <c r="G746" s="56"/>
      <c r="H746" s="57"/>
      <c r="I746" s="57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</row>
    <row r="747" ht="35.25" customHeight="1">
      <c r="A747" s="56"/>
      <c r="B747" s="56"/>
      <c r="C747" s="56"/>
      <c r="D747" s="56"/>
      <c r="E747" s="56"/>
      <c r="F747" s="56"/>
      <c r="G747" s="56"/>
      <c r="H747" s="57"/>
      <c r="I747" s="57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</row>
    <row r="748" ht="35.25" customHeight="1">
      <c r="A748" s="56"/>
      <c r="B748" s="56"/>
      <c r="C748" s="56"/>
      <c r="D748" s="56"/>
      <c r="E748" s="56"/>
      <c r="F748" s="56"/>
      <c r="G748" s="56"/>
      <c r="H748" s="57"/>
      <c r="I748" s="57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</row>
    <row r="749" ht="35.25" customHeight="1">
      <c r="A749" s="56"/>
      <c r="B749" s="56"/>
      <c r="C749" s="56"/>
      <c r="D749" s="56"/>
      <c r="E749" s="56"/>
      <c r="F749" s="56"/>
      <c r="G749" s="56"/>
      <c r="H749" s="57"/>
      <c r="I749" s="57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</row>
    <row r="750" ht="35.25" customHeight="1">
      <c r="A750" s="56"/>
      <c r="B750" s="56"/>
      <c r="C750" s="56"/>
      <c r="D750" s="56"/>
      <c r="E750" s="56"/>
      <c r="F750" s="56"/>
      <c r="G750" s="56"/>
      <c r="H750" s="57"/>
      <c r="I750" s="57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</row>
    <row r="751" ht="35.25" customHeight="1">
      <c r="A751" s="56"/>
      <c r="B751" s="56"/>
      <c r="C751" s="56"/>
      <c r="D751" s="56"/>
      <c r="E751" s="56"/>
      <c r="F751" s="56"/>
      <c r="G751" s="56"/>
      <c r="H751" s="57"/>
      <c r="I751" s="57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</row>
    <row r="752" ht="35.25" customHeight="1">
      <c r="A752" s="56"/>
      <c r="B752" s="56"/>
      <c r="C752" s="56"/>
      <c r="D752" s="56"/>
      <c r="E752" s="56"/>
      <c r="F752" s="56"/>
      <c r="G752" s="56"/>
      <c r="H752" s="57"/>
      <c r="I752" s="57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</row>
    <row r="753" ht="35.25" customHeight="1">
      <c r="A753" s="56"/>
      <c r="B753" s="56"/>
      <c r="C753" s="56"/>
      <c r="D753" s="56"/>
      <c r="E753" s="56"/>
      <c r="F753" s="56"/>
      <c r="G753" s="56"/>
      <c r="H753" s="57"/>
      <c r="I753" s="57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</row>
    <row r="754" ht="35.25" customHeight="1">
      <c r="A754" s="56"/>
      <c r="B754" s="56"/>
      <c r="C754" s="56"/>
      <c r="D754" s="56"/>
      <c r="E754" s="56"/>
      <c r="F754" s="56"/>
      <c r="G754" s="56"/>
      <c r="H754" s="57"/>
      <c r="I754" s="57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</row>
    <row r="755" ht="35.25" customHeight="1">
      <c r="A755" s="56"/>
      <c r="B755" s="56"/>
      <c r="C755" s="56"/>
      <c r="D755" s="56"/>
      <c r="E755" s="56"/>
      <c r="F755" s="56"/>
      <c r="G755" s="56"/>
      <c r="H755" s="57"/>
      <c r="I755" s="57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</row>
    <row r="756" ht="35.25" customHeight="1">
      <c r="A756" s="56"/>
      <c r="B756" s="56"/>
      <c r="C756" s="56"/>
      <c r="D756" s="56"/>
      <c r="E756" s="56"/>
      <c r="F756" s="56"/>
      <c r="G756" s="56"/>
      <c r="H756" s="57"/>
      <c r="I756" s="57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</row>
    <row r="757" ht="35.25" customHeight="1">
      <c r="A757" s="56"/>
      <c r="B757" s="56"/>
      <c r="C757" s="56"/>
      <c r="D757" s="56"/>
      <c r="E757" s="56"/>
      <c r="F757" s="56"/>
      <c r="G757" s="56"/>
      <c r="H757" s="57"/>
      <c r="I757" s="57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</row>
    <row r="758" ht="35.25" customHeight="1">
      <c r="A758" s="56"/>
      <c r="B758" s="56"/>
      <c r="C758" s="56"/>
      <c r="D758" s="56"/>
      <c r="E758" s="56"/>
      <c r="F758" s="56"/>
      <c r="G758" s="56"/>
      <c r="H758" s="57"/>
      <c r="I758" s="57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</row>
    <row r="759" ht="35.25" customHeight="1">
      <c r="A759" s="56"/>
      <c r="B759" s="56"/>
      <c r="C759" s="56"/>
      <c r="D759" s="56"/>
      <c r="E759" s="56"/>
      <c r="F759" s="56"/>
      <c r="G759" s="56"/>
      <c r="H759" s="57"/>
      <c r="I759" s="57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</row>
    <row r="760" ht="35.25" customHeight="1">
      <c r="A760" s="56"/>
      <c r="B760" s="56"/>
      <c r="C760" s="56"/>
      <c r="D760" s="56"/>
      <c r="E760" s="56"/>
      <c r="F760" s="56"/>
      <c r="G760" s="56"/>
      <c r="H760" s="57"/>
      <c r="I760" s="57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</row>
    <row r="761" ht="35.25" customHeight="1">
      <c r="A761" s="56"/>
      <c r="B761" s="56"/>
      <c r="C761" s="56"/>
      <c r="D761" s="56"/>
      <c r="E761" s="56"/>
      <c r="F761" s="56"/>
      <c r="G761" s="56"/>
      <c r="H761" s="57"/>
      <c r="I761" s="57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</row>
    <row r="762" ht="35.25" customHeight="1">
      <c r="A762" s="56"/>
      <c r="B762" s="56"/>
      <c r="C762" s="56"/>
      <c r="D762" s="56"/>
      <c r="E762" s="56"/>
      <c r="F762" s="56"/>
      <c r="G762" s="56"/>
      <c r="H762" s="57"/>
      <c r="I762" s="57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</row>
    <row r="763" ht="35.25" customHeight="1">
      <c r="A763" s="56"/>
      <c r="B763" s="56"/>
      <c r="C763" s="56"/>
      <c r="D763" s="56"/>
      <c r="E763" s="56"/>
      <c r="F763" s="56"/>
      <c r="G763" s="56"/>
      <c r="H763" s="57"/>
      <c r="I763" s="57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</row>
    <row r="764" ht="35.25" customHeight="1">
      <c r="A764" s="56"/>
      <c r="B764" s="56"/>
      <c r="C764" s="56"/>
      <c r="D764" s="56"/>
      <c r="E764" s="56"/>
      <c r="F764" s="56"/>
      <c r="G764" s="56"/>
      <c r="H764" s="57"/>
      <c r="I764" s="57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</row>
    <row r="765" ht="35.25" customHeight="1">
      <c r="A765" s="56"/>
      <c r="B765" s="56"/>
      <c r="C765" s="56"/>
      <c r="D765" s="56"/>
      <c r="E765" s="56"/>
      <c r="F765" s="56"/>
      <c r="G765" s="56"/>
      <c r="H765" s="57"/>
      <c r="I765" s="57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</row>
    <row r="766" ht="35.25" customHeight="1">
      <c r="A766" s="56"/>
      <c r="B766" s="56"/>
      <c r="C766" s="56"/>
      <c r="D766" s="56"/>
      <c r="E766" s="56"/>
      <c r="F766" s="56"/>
      <c r="G766" s="56"/>
      <c r="H766" s="57"/>
      <c r="I766" s="57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</row>
    <row r="767" ht="35.25" customHeight="1">
      <c r="A767" s="56"/>
      <c r="B767" s="56"/>
      <c r="C767" s="56"/>
      <c r="D767" s="56"/>
      <c r="E767" s="56"/>
      <c r="F767" s="56"/>
      <c r="G767" s="56"/>
      <c r="H767" s="57"/>
      <c r="I767" s="57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</row>
    <row r="768" ht="35.25" customHeight="1">
      <c r="A768" s="56"/>
      <c r="B768" s="56"/>
      <c r="C768" s="56"/>
      <c r="D768" s="56"/>
      <c r="E768" s="56"/>
      <c r="F768" s="56"/>
      <c r="G768" s="56"/>
      <c r="H768" s="57"/>
      <c r="I768" s="57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</row>
    <row r="769" ht="35.25" customHeight="1">
      <c r="A769" s="56"/>
      <c r="B769" s="56"/>
      <c r="C769" s="56"/>
      <c r="D769" s="56"/>
      <c r="E769" s="56"/>
      <c r="F769" s="56"/>
      <c r="G769" s="56"/>
      <c r="H769" s="57"/>
      <c r="I769" s="57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</row>
    <row r="770" ht="35.25" customHeight="1">
      <c r="A770" s="56"/>
      <c r="B770" s="56"/>
      <c r="C770" s="56"/>
      <c r="D770" s="56"/>
      <c r="E770" s="56"/>
      <c r="F770" s="56"/>
      <c r="G770" s="56"/>
      <c r="H770" s="57"/>
      <c r="I770" s="57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</row>
    <row r="771" ht="35.25" customHeight="1">
      <c r="A771" s="56"/>
      <c r="B771" s="56"/>
      <c r="C771" s="56"/>
      <c r="D771" s="56"/>
      <c r="E771" s="56"/>
      <c r="F771" s="56"/>
      <c r="G771" s="56"/>
      <c r="H771" s="57"/>
      <c r="I771" s="57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</row>
    <row r="772" ht="35.25" customHeight="1">
      <c r="A772" s="56"/>
      <c r="B772" s="56"/>
      <c r="C772" s="56"/>
      <c r="D772" s="56"/>
      <c r="E772" s="56"/>
      <c r="F772" s="56"/>
      <c r="G772" s="56"/>
      <c r="H772" s="57"/>
      <c r="I772" s="57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</row>
    <row r="773" ht="35.25" customHeight="1">
      <c r="A773" s="56"/>
      <c r="B773" s="56"/>
      <c r="C773" s="56"/>
      <c r="D773" s="56"/>
      <c r="E773" s="56"/>
      <c r="F773" s="56"/>
      <c r="G773" s="56"/>
      <c r="H773" s="57"/>
      <c r="I773" s="57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</row>
    <row r="774" ht="35.25" customHeight="1">
      <c r="A774" s="56"/>
      <c r="B774" s="56"/>
      <c r="C774" s="56"/>
      <c r="D774" s="56"/>
      <c r="E774" s="56"/>
      <c r="F774" s="56"/>
      <c r="G774" s="56"/>
      <c r="H774" s="57"/>
      <c r="I774" s="57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</row>
    <row r="775" ht="35.25" customHeight="1">
      <c r="A775" s="56"/>
      <c r="B775" s="56"/>
      <c r="C775" s="56"/>
      <c r="D775" s="56"/>
      <c r="E775" s="56"/>
      <c r="F775" s="56"/>
      <c r="G775" s="56"/>
      <c r="H775" s="57"/>
      <c r="I775" s="57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</row>
    <row r="776" ht="35.25" customHeight="1">
      <c r="A776" s="56"/>
      <c r="B776" s="56"/>
      <c r="C776" s="56"/>
      <c r="D776" s="56"/>
      <c r="E776" s="56"/>
      <c r="F776" s="56"/>
      <c r="G776" s="56"/>
      <c r="H776" s="57"/>
      <c r="I776" s="57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</row>
    <row r="777" ht="35.25" customHeight="1">
      <c r="A777" s="56"/>
      <c r="B777" s="56"/>
      <c r="C777" s="56"/>
      <c r="D777" s="56"/>
      <c r="E777" s="56"/>
      <c r="F777" s="56"/>
      <c r="G777" s="56"/>
      <c r="H777" s="57"/>
      <c r="I777" s="57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</row>
    <row r="778" ht="35.25" customHeight="1">
      <c r="A778" s="56"/>
      <c r="B778" s="56"/>
      <c r="C778" s="56"/>
      <c r="D778" s="56"/>
      <c r="E778" s="56"/>
      <c r="F778" s="56"/>
      <c r="G778" s="56"/>
      <c r="H778" s="57"/>
      <c r="I778" s="57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</row>
    <row r="779" ht="35.25" customHeight="1">
      <c r="A779" s="56"/>
      <c r="B779" s="56"/>
      <c r="C779" s="56"/>
      <c r="D779" s="56"/>
      <c r="E779" s="56"/>
      <c r="F779" s="56"/>
      <c r="G779" s="56"/>
      <c r="H779" s="57"/>
      <c r="I779" s="57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</row>
    <row r="780" ht="35.25" customHeight="1">
      <c r="A780" s="56"/>
      <c r="B780" s="56"/>
      <c r="C780" s="56"/>
      <c r="D780" s="56"/>
      <c r="E780" s="56"/>
      <c r="F780" s="56"/>
      <c r="G780" s="56"/>
      <c r="H780" s="57"/>
      <c r="I780" s="57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</row>
    <row r="781" ht="35.25" customHeight="1">
      <c r="A781" s="56"/>
      <c r="B781" s="56"/>
      <c r="C781" s="56"/>
      <c r="D781" s="56"/>
      <c r="E781" s="56"/>
      <c r="F781" s="56"/>
      <c r="G781" s="56"/>
      <c r="H781" s="57"/>
      <c r="I781" s="57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</row>
    <row r="782" ht="35.25" customHeight="1">
      <c r="A782" s="56"/>
      <c r="B782" s="56"/>
      <c r="C782" s="56"/>
      <c r="D782" s="56"/>
      <c r="E782" s="56"/>
      <c r="F782" s="56"/>
      <c r="G782" s="56"/>
      <c r="H782" s="57"/>
      <c r="I782" s="57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</row>
    <row r="783" ht="35.25" customHeight="1">
      <c r="A783" s="56"/>
      <c r="B783" s="56"/>
      <c r="C783" s="56"/>
      <c r="D783" s="56"/>
      <c r="E783" s="56"/>
      <c r="F783" s="56"/>
      <c r="G783" s="56"/>
      <c r="H783" s="57"/>
      <c r="I783" s="57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</row>
    <row r="784" ht="35.25" customHeight="1">
      <c r="A784" s="56"/>
      <c r="B784" s="56"/>
      <c r="C784" s="56"/>
      <c r="D784" s="56"/>
      <c r="E784" s="56"/>
      <c r="F784" s="56"/>
      <c r="G784" s="56"/>
      <c r="H784" s="57"/>
      <c r="I784" s="57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</row>
    <row r="785" ht="35.25" customHeight="1">
      <c r="A785" s="56"/>
      <c r="B785" s="56"/>
      <c r="C785" s="56"/>
      <c r="D785" s="56"/>
      <c r="E785" s="56"/>
      <c r="F785" s="56"/>
      <c r="G785" s="56"/>
      <c r="H785" s="57"/>
      <c r="I785" s="57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</row>
    <row r="786" ht="35.25" customHeight="1">
      <c r="A786" s="56"/>
      <c r="B786" s="56"/>
      <c r="C786" s="56"/>
      <c r="D786" s="56"/>
      <c r="E786" s="56"/>
      <c r="F786" s="56"/>
      <c r="G786" s="56"/>
      <c r="H786" s="57"/>
      <c r="I786" s="57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</row>
    <row r="787" ht="35.25" customHeight="1">
      <c r="A787" s="56"/>
      <c r="B787" s="56"/>
      <c r="C787" s="56"/>
      <c r="D787" s="56"/>
      <c r="E787" s="56"/>
      <c r="F787" s="56"/>
      <c r="G787" s="56"/>
      <c r="H787" s="57"/>
      <c r="I787" s="57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</row>
    <row r="788" ht="35.25" customHeight="1">
      <c r="A788" s="56"/>
      <c r="B788" s="56"/>
      <c r="C788" s="56"/>
      <c r="D788" s="56"/>
      <c r="E788" s="56"/>
      <c r="F788" s="56"/>
      <c r="G788" s="56"/>
      <c r="H788" s="57"/>
      <c r="I788" s="57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</row>
    <row r="789" ht="35.25" customHeight="1">
      <c r="A789" s="56"/>
      <c r="B789" s="56"/>
      <c r="C789" s="56"/>
      <c r="D789" s="56"/>
      <c r="E789" s="56"/>
      <c r="F789" s="56"/>
      <c r="G789" s="56"/>
      <c r="H789" s="57"/>
      <c r="I789" s="57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</row>
    <row r="790" ht="35.25" customHeight="1">
      <c r="A790" s="56"/>
      <c r="B790" s="56"/>
      <c r="C790" s="56"/>
      <c r="D790" s="56"/>
      <c r="E790" s="56"/>
      <c r="F790" s="56"/>
      <c r="G790" s="56"/>
      <c r="H790" s="57"/>
      <c r="I790" s="57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</row>
    <row r="791" ht="35.25" customHeight="1">
      <c r="A791" s="56"/>
      <c r="B791" s="56"/>
      <c r="C791" s="56"/>
      <c r="D791" s="56"/>
      <c r="E791" s="56"/>
      <c r="F791" s="56"/>
      <c r="G791" s="56"/>
      <c r="H791" s="57"/>
      <c r="I791" s="57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</row>
    <row r="792" ht="35.25" customHeight="1">
      <c r="A792" s="56"/>
      <c r="B792" s="56"/>
      <c r="C792" s="56"/>
      <c r="D792" s="56"/>
      <c r="E792" s="56"/>
      <c r="F792" s="56"/>
      <c r="G792" s="56"/>
      <c r="H792" s="57"/>
      <c r="I792" s="57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</row>
    <row r="793" ht="35.25" customHeight="1">
      <c r="A793" s="56"/>
      <c r="B793" s="56"/>
      <c r="C793" s="56"/>
      <c r="D793" s="56"/>
      <c r="E793" s="56"/>
      <c r="F793" s="56"/>
      <c r="G793" s="56"/>
      <c r="H793" s="57"/>
      <c r="I793" s="57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</row>
    <row r="794" ht="35.25" customHeight="1">
      <c r="A794" s="56"/>
      <c r="B794" s="56"/>
      <c r="C794" s="56"/>
      <c r="D794" s="56"/>
      <c r="E794" s="56"/>
      <c r="F794" s="56"/>
      <c r="G794" s="56"/>
      <c r="H794" s="57"/>
      <c r="I794" s="57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</row>
    <row r="795" ht="35.25" customHeight="1">
      <c r="A795" s="56"/>
      <c r="B795" s="56"/>
      <c r="C795" s="56"/>
      <c r="D795" s="56"/>
      <c r="E795" s="56"/>
      <c r="F795" s="56"/>
      <c r="G795" s="56"/>
      <c r="H795" s="57"/>
      <c r="I795" s="57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</row>
    <row r="796" ht="35.25" customHeight="1">
      <c r="A796" s="56"/>
      <c r="B796" s="56"/>
      <c r="C796" s="56"/>
      <c r="D796" s="56"/>
      <c r="E796" s="56"/>
      <c r="F796" s="56"/>
      <c r="G796" s="56"/>
      <c r="H796" s="57"/>
      <c r="I796" s="57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</row>
    <row r="797" ht="35.25" customHeight="1">
      <c r="A797" s="56"/>
      <c r="B797" s="56"/>
      <c r="C797" s="56"/>
      <c r="D797" s="56"/>
      <c r="E797" s="56"/>
      <c r="F797" s="56"/>
      <c r="G797" s="56"/>
      <c r="H797" s="57"/>
      <c r="I797" s="57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</row>
    <row r="798" ht="35.25" customHeight="1">
      <c r="A798" s="56"/>
      <c r="B798" s="56"/>
      <c r="C798" s="56"/>
      <c r="D798" s="56"/>
      <c r="E798" s="56"/>
      <c r="F798" s="56"/>
      <c r="G798" s="56"/>
      <c r="H798" s="57"/>
      <c r="I798" s="57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</row>
    <row r="799" ht="35.25" customHeight="1">
      <c r="A799" s="56"/>
      <c r="B799" s="56"/>
      <c r="C799" s="56"/>
      <c r="D799" s="56"/>
      <c r="E799" s="56"/>
      <c r="F799" s="56"/>
      <c r="G799" s="56"/>
      <c r="H799" s="57"/>
      <c r="I799" s="57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</row>
    <row r="800" ht="35.25" customHeight="1">
      <c r="A800" s="56"/>
      <c r="B800" s="56"/>
      <c r="C800" s="56"/>
      <c r="D800" s="56"/>
      <c r="E800" s="56"/>
      <c r="F800" s="56"/>
      <c r="G800" s="56"/>
      <c r="H800" s="57"/>
      <c r="I800" s="57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</row>
    <row r="801" ht="35.25" customHeight="1">
      <c r="A801" s="56"/>
      <c r="B801" s="56"/>
      <c r="C801" s="56"/>
      <c r="D801" s="56"/>
      <c r="E801" s="56"/>
      <c r="F801" s="56"/>
      <c r="G801" s="56"/>
      <c r="H801" s="57"/>
      <c r="I801" s="57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</row>
    <row r="802" ht="35.25" customHeight="1">
      <c r="A802" s="56"/>
      <c r="B802" s="56"/>
      <c r="C802" s="56"/>
      <c r="D802" s="56"/>
      <c r="E802" s="56"/>
      <c r="F802" s="56"/>
      <c r="G802" s="56"/>
      <c r="H802" s="57"/>
      <c r="I802" s="57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</row>
    <row r="803" ht="35.25" customHeight="1">
      <c r="A803" s="56"/>
      <c r="B803" s="56"/>
      <c r="C803" s="56"/>
      <c r="D803" s="56"/>
      <c r="E803" s="56"/>
      <c r="F803" s="56"/>
      <c r="G803" s="56"/>
      <c r="H803" s="57"/>
      <c r="I803" s="57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</row>
    <row r="804" ht="35.25" customHeight="1">
      <c r="A804" s="56"/>
      <c r="B804" s="56"/>
      <c r="C804" s="56"/>
      <c r="D804" s="56"/>
      <c r="E804" s="56"/>
      <c r="F804" s="56"/>
      <c r="G804" s="56"/>
      <c r="H804" s="57"/>
      <c r="I804" s="57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</row>
    <row r="805" ht="35.25" customHeight="1">
      <c r="A805" s="56"/>
      <c r="B805" s="56"/>
      <c r="C805" s="56"/>
      <c r="D805" s="56"/>
      <c r="E805" s="56"/>
      <c r="F805" s="56"/>
      <c r="G805" s="56"/>
      <c r="H805" s="57"/>
      <c r="I805" s="57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</row>
    <row r="806" ht="35.25" customHeight="1">
      <c r="A806" s="56"/>
      <c r="B806" s="56"/>
      <c r="C806" s="56"/>
      <c r="D806" s="56"/>
      <c r="E806" s="56"/>
      <c r="F806" s="56"/>
      <c r="G806" s="56"/>
      <c r="H806" s="57"/>
      <c r="I806" s="57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</row>
    <row r="807" ht="35.25" customHeight="1">
      <c r="A807" s="56"/>
      <c r="B807" s="56"/>
      <c r="C807" s="56"/>
      <c r="D807" s="56"/>
      <c r="E807" s="56"/>
      <c r="F807" s="56"/>
      <c r="G807" s="56"/>
      <c r="H807" s="57"/>
      <c r="I807" s="57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</row>
    <row r="808" ht="35.25" customHeight="1">
      <c r="A808" s="56"/>
      <c r="B808" s="56"/>
      <c r="C808" s="56"/>
      <c r="D808" s="56"/>
      <c r="E808" s="56"/>
      <c r="F808" s="56"/>
      <c r="G808" s="56"/>
      <c r="H808" s="57"/>
      <c r="I808" s="57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</row>
    <row r="809" ht="35.25" customHeight="1">
      <c r="A809" s="56"/>
      <c r="B809" s="56"/>
      <c r="C809" s="56"/>
      <c r="D809" s="56"/>
      <c r="E809" s="56"/>
      <c r="F809" s="56"/>
      <c r="G809" s="56"/>
      <c r="H809" s="57"/>
      <c r="I809" s="57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</row>
    <row r="810" ht="35.25" customHeight="1">
      <c r="A810" s="56"/>
      <c r="B810" s="56"/>
      <c r="C810" s="56"/>
      <c r="D810" s="56"/>
      <c r="E810" s="56"/>
      <c r="F810" s="56"/>
      <c r="G810" s="56"/>
      <c r="H810" s="57"/>
      <c r="I810" s="57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</row>
    <row r="811" ht="35.25" customHeight="1">
      <c r="A811" s="56"/>
      <c r="B811" s="56"/>
      <c r="C811" s="56"/>
      <c r="D811" s="56"/>
      <c r="E811" s="56"/>
      <c r="F811" s="56"/>
      <c r="G811" s="56"/>
      <c r="H811" s="57"/>
      <c r="I811" s="57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</row>
    <row r="812" ht="35.25" customHeight="1">
      <c r="A812" s="56"/>
      <c r="B812" s="56"/>
      <c r="C812" s="56"/>
      <c r="D812" s="56"/>
      <c r="E812" s="56"/>
      <c r="F812" s="56"/>
      <c r="G812" s="56"/>
      <c r="H812" s="57"/>
      <c r="I812" s="57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</row>
    <row r="813" ht="35.25" customHeight="1">
      <c r="A813" s="56"/>
      <c r="B813" s="56"/>
      <c r="C813" s="56"/>
      <c r="D813" s="56"/>
      <c r="E813" s="56"/>
      <c r="F813" s="56"/>
      <c r="G813" s="56"/>
      <c r="H813" s="57"/>
      <c r="I813" s="57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</row>
    <row r="814" ht="35.25" customHeight="1">
      <c r="A814" s="56"/>
      <c r="B814" s="56"/>
      <c r="C814" s="56"/>
      <c r="D814" s="56"/>
      <c r="E814" s="56"/>
      <c r="F814" s="56"/>
      <c r="G814" s="56"/>
      <c r="H814" s="57"/>
      <c r="I814" s="57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</row>
    <row r="815" ht="35.25" customHeight="1">
      <c r="A815" s="56"/>
      <c r="B815" s="56"/>
      <c r="C815" s="56"/>
      <c r="D815" s="56"/>
      <c r="E815" s="56"/>
      <c r="F815" s="56"/>
      <c r="G815" s="56"/>
      <c r="H815" s="57"/>
      <c r="I815" s="57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</row>
    <row r="816" ht="35.25" customHeight="1">
      <c r="A816" s="56"/>
      <c r="B816" s="56"/>
      <c r="C816" s="56"/>
      <c r="D816" s="56"/>
      <c r="E816" s="56"/>
      <c r="F816" s="56"/>
      <c r="G816" s="56"/>
      <c r="H816" s="57"/>
      <c r="I816" s="57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</row>
    <row r="817" ht="35.25" customHeight="1">
      <c r="A817" s="56"/>
      <c r="B817" s="56"/>
      <c r="C817" s="56"/>
      <c r="D817" s="56"/>
      <c r="E817" s="56"/>
      <c r="F817" s="56"/>
      <c r="G817" s="56"/>
      <c r="H817" s="57"/>
      <c r="I817" s="57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</row>
    <row r="818" ht="35.25" customHeight="1">
      <c r="A818" s="56"/>
      <c r="B818" s="56"/>
      <c r="C818" s="56"/>
      <c r="D818" s="56"/>
      <c r="E818" s="56"/>
      <c r="F818" s="56"/>
      <c r="G818" s="56"/>
      <c r="H818" s="57"/>
      <c r="I818" s="57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</row>
    <row r="819" ht="35.25" customHeight="1">
      <c r="A819" s="56"/>
      <c r="B819" s="56"/>
      <c r="C819" s="56"/>
      <c r="D819" s="56"/>
      <c r="E819" s="56"/>
      <c r="F819" s="56"/>
      <c r="G819" s="56"/>
      <c r="H819" s="57"/>
      <c r="I819" s="57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</row>
    <row r="820" ht="35.25" customHeight="1">
      <c r="A820" s="56"/>
      <c r="B820" s="56"/>
      <c r="C820" s="56"/>
      <c r="D820" s="56"/>
      <c r="E820" s="56"/>
      <c r="F820" s="56"/>
      <c r="G820" s="56"/>
      <c r="H820" s="57"/>
      <c r="I820" s="57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</row>
    <row r="821" ht="35.25" customHeight="1">
      <c r="A821" s="56"/>
      <c r="B821" s="56"/>
      <c r="C821" s="56"/>
      <c r="D821" s="56"/>
      <c r="E821" s="56"/>
      <c r="F821" s="56"/>
      <c r="G821" s="56"/>
      <c r="H821" s="57"/>
      <c r="I821" s="57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</row>
    <row r="822" ht="35.25" customHeight="1">
      <c r="A822" s="56"/>
      <c r="B822" s="56"/>
      <c r="C822" s="56"/>
      <c r="D822" s="56"/>
      <c r="E822" s="56"/>
      <c r="F822" s="56"/>
      <c r="G822" s="56"/>
      <c r="H822" s="57"/>
      <c r="I822" s="57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</row>
    <row r="823" ht="35.25" customHeight="1">
      <c r="A823" s="56"/>
      <c r="B823" s="56"/>
      <c r="C823" s="56"/>
      <c r="D823" s="56"/>
      <c r="E823" s="56"/>
      <c r="F823" s="56"/>
      <c r="G823" s="56"/>
      <c r="H823" s="57"/>
      <c r="I823" s="57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</row>
    <row r="824" ht="35.25" customHeight="1">
      <c r="A824" s="56"/>
      <c r="B824" s="56"/>
      <c r="C824" s="56"/>
      <c r="D824" s="56"/>
      <c r="E824" s="56"/>
      <c r="F824" s="56"/>
      <c r="G824" s="56"/>
      <c r="H824" s="57"/>
      <c r="I824" s="57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</row>
    <row r="825" ht="35.25" customHeight="1">
      <c r="A825" s="56"/>
      <c r="B825" s="56"/>
      <c r="C825" s="56"/>
      <c r="D825" s="56"/>
      <c r="E825" s="56"/>
      <c r="F825" s="56"/>
      <c r="G825" s="56"/>
      <c r="H825" s="57"/>
      <c r="I825" s="57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</row>
    <row r="826" ht="35.25" customHeight="1">
      <c r="A826" s="56"/>
      <c r="B826" s="56"/>
      <c r="C826" s="56"/>
      <c r="D826" s="56"/>
      <c r="E826" s="56"/>
      <c r="F826" s="56"/>
      <c r="G826" s="56"/>
      <c r="H826" s="57"/>
      <c r="I826" s="57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</row>
    <row r="827" ht="35.25" customHeight="1">
      <c r="A827" s="56"/>
      <c r="B827" s="56"/>
      <c r="C827" s="56"/>
      <c r="D827" s="56"/>
      <c r="E827" s="56"/>
      <c r="F827" s="56"/>
      <c r="G827" s="56"/>
      <c r="H827" s="57"/>
      <c r="I827" s="57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</row>
    <row r="828" ht="35.25" customHeight="1">
      <c r="A828" s="56"/>
      <c r="B828" s="56"/>
      <c r="C828" s="56"/>
      <c r="D828" s="56"/>
      <c r="E828" s="56"/>
      <c r="F828" s="56"/>
      <c r="G828" s="56"/>
      <c r="H828" s="57"/>
      <c r="I828" s="57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</row>
    <row r="829" ht="35.25" customHeight="1">
      <c r="A829" s="56"/>
      <c r="B829" s="56"/>
      <c r="C829" s="56"/>
      <c r="D829" s="56"/>
      <c r="E829" s="56"/>
      <c r="F829" s="56"/>
      <c r="G829" s="56"/>
      <c r="H829" s="57"/>
      <c r="I829" s="57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</row>
    <row r="830" ht="35.25" customHeight="1">
      <c r="A830" s="56"/>
      <c r="B830" s="56"/>
      <c r="C830" s="56"/>
      <c r="D830" s="56"/>
      <c r="E830" s="56"/>
      <c r="F830" s="56"/>
      <c r="G830" s="56"/>
      <c r="H830" s="57"/>
      <c r="I830" s="57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</row>
    <row r="831" ht="35.25" customHeight="1">
      <c r="A831" s="56"/>
      <c r="B831" s="56"/>
      <c r="C831" s="56"/>
      <c r="D831" s="56"/>
      <c r="E831" s="56"/>
      <c r="F831" s="56"/>
      <c r="G831" s="56"/>
      <c r="H831" s="57"/>
      <c r="I831" s="57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</row>
    <row r="832" ht="35.25" customHeight="1">
      <c r="A832" s="56"/>
      <c r="B832" s="56"/>
      <c r="C832" s="56"/>
      <c r="D832" s="56"/>
      <c r="E832" s="56"/>
      <c r="F832" s="56"/>
      <c r="G832" s="56"/>
      <c r="H832" s="57"/>
      <c r="I832" s="57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</row>
    <row r="833" ht="35.25" customHeight="1">
      <c r="A833" s="56"/>
      <c r="B833" s="56"/>
      <c r="C833" s="56"/>
      <c r="D833" s="56"/>
      <c r="E833" s="56"/>
      <c r="F833" s="56"/>
      <c r="G833" s="56"/>
      <c r="H833" s="57"/>
      <c r="I833" s="57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</row>
    <row r="834" ht="35.25" customHeight="1">
      <c r="A834" s="56"/>
      <c r="B834" s="56"/>
      <c r="C834" s="56"/>
      <c r="D834" s="56"/>
      <c r="E834" s="56"/>
      <c r="F834" s="56"/>
      <c r="G834" s="56"/>
      <c r="H834" s="57"/>
      <c r="I834" s="57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</row>
    <row r="835" ht="35.25" customHeight="1">
      <c r="A835" s="56"/>
      <c r="B835" s="56"/>
      <c r="C835" s="56"/>
      <c r="D835" s="56"/>
      <c r="E835" s="56"/>
      <c r="F835" s="56"/>
      <c r="G835" s="56"/>
      <c r="H835" s="57"/>
      <c r="I835" s="57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</row>
    <row r="836" ht="35.25" customHeight="1">
      <c r="A836" s="56"/>
      <c r="B836" s="56"/>
      <c r="C836" s="56"/>
      <c r="D836" s="56"/>
      <c r="E836" s="56"/>
      <c r="F836" s="56"/>
      <c r="G836" s="56"/>
      <c r="H836" s="57"/>
      <c r="I836" s="57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</row>
    <row r="837" ht="35.25" customHeight="1">
      <c r="A837" s="56"/>
      <c r="B837" s="56"/>
      <c r="C837" s="56"/>
      <c r="D837" s="56"/>
      <c r="E837" s="56"/>
      <c r="F837" s="56"/>
      <c r="G837" s="56"/>
      <c r="H837" s="57"/>
      <c r="I837" s="57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</row>
    <row r="838" ht="35.25" customHeight="1">
      <c r="A838" s="56"/>
      <c r="B838" s="56"/>
      <c r="C838" s="56"/>
      <c r="D838" s="56"/>
      <c r="E838" s="56"/>
      <c r="F838" s="56"/>
      <c r="G838" s="56"/>
      <c r="H838" s="57"/>
      <c r="I838" s="57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</row>
    <row r="839" ht="35.25" customHeight="1">
      <c r="A839" s="56"/>
      <c r="B839" s="56"/>
      <c r="C839" s="56"/>
      <c r="D839" s="56"/>
      <c r="E839" s="56"/>
      <c r="F839" s="56"/>
      <c r="G839" s="56"/>
      <c r="H839" s="57"/>
      <c r="I839" s="57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</row>
    <row r="840" ht="35.25" customHeight="1">
      <c r="A840" s="56"/>
      <c r="B840" s="56"/>
      <c r="C840" s="56"/>
      <c r="D840" s="56"/>
      <c r="E840" s="56"/>
      <c r="F840" s="56"/>
      <c r="G840" s="56"/>
      <c r="H840" s="57"/>
      <c r="I840" s="57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</row>
    <row r="841" ht="35.25" customHeight="1">
      <c r="A841" s="56"/>
      <c r="B841" s="56"/>
      <c r="C841" s="56"/>
      <c r="D841" s="56"/>
      <c r="E841" s="56"/>
      <c r="F841" s="56"/>
      <c r="G841" s="56"/>
      <c r="H841" s="57"/>
      <c r="I841" s="57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</row>
    <row r="842" ht="35.25" customHeight="1">
      <c r="A842" s="56"/>
      <c r="B842" s="56"/>
      <c r="C842" s="56"/>
      <c r="D842" s="56"/>
      <c r="E842" s="56"/>
      <c r="F842" s="56"/>
      <c r="G842" s="56"/>
      <c r="H842" s="57"/>
      <c r="I842" s="57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</row>
    <row r="843" ht="35.25" customHeight="1">
      <c r="A843" s="56"/>
      <c r="B843" s="56"/>
      <c r="C843" s="56"/>
      <c r="D843" s="56"/>
      <c r="E843" s="56"/>
      <c r="F843" s="56"/>
      <c r="G843" s="56"/>
      <c r="H843" s="57"/>
      <c r="I843" s="57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</row>
    <row r="844" ht="35.25" customHeight="1">
      <c r="A844" s="56"/>
      <c r="B844" s="56"/>
      <c r="C844" s="56"/>
      <c r="D844" s="56"/>
      <c r="E844" s="56"/>
      <c r="F844" s="56"/>
      <c r="G844" s="56"/>
      <c r="H844" s="57"/>
      <c r="I844" s="57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</row>
    <row r="845" ht="35.25" customHeight="1">
      <c r="A845" s="56"/>
      <c r="B845" s="56"/>
      <c r="C845" s="56"/>
      <c r="D845" s="56"/>
      <c r="E845" s="56"/>
      <c r="F845" s="56"/>
      <c r="G845" s="56"/>
      <c r="H845" s="57"/>
      <c r="I845" s="57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</row>
    <row r="846" ht="35.25" customHeight="1">
      <c r="A846" s="56"/>
      <c r="B846" s="56"/>
      <c r="C846" s="56"/>
      <c r="D846" s="56"/>
      <c r="E846" s="56"/>
      <c r="F846" s="56"/>
      <c r="G846" s="56"/>
      <c r="H846" s="57"/>
      <c r="I846" s="57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</row>
    <row r="847" ht="35.25" customHeight="1">
      <c r="A847" s="56"/>
      <c r="B847" s="56"/>
      <c r="C847" s="56"/>
      <c r="D847" s="56"/>
      <c r="E847" s="56"/>
      <c r="F847" s="56"/>
      <c r="G847" s="56"/>
      <c r="H847" s="57"/>
      <c r="I847" s="57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</row>
    <row r="848" ht="35.25" customHeight="1">
      <c r="A848" s="56"/>
      <c r="B848" s="56"/>
      <c r="C848" s="56"/>
      <c r="D848" s="56"/>
      <c r="E848" s="56"/>
      <c r="F848" s="56"/>
      <c r="G848" s="56"/>
      <c r="H848" s="57"/>
      <c r="I848" s="57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</row>
    <row r="849" ht="35.25" customHeight="1">
      <c r="A849" s="56"/>
      <c r="B849" s="56"/>
      <c r="C849" s="56"/>
      <c r="D849" s="56"/>
      <c r="E849" s="56"/>
      <c r="F849" s="56"/>
      <c r="G849" s="56"/>
      <c r="H849" s="57"/>
      <c r="I849" s="57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</row>
    <row r="850" ht="35.25" customHeight="1">
      <c r="A850" s="56"/>
      <c r="B850" s="56"/>
      <c r="C850" s="56"/>
      <c r="D850" s="56"/>
      <c r="E850" s="56"/>
      <c r="F850" s="56"/>
      <c r="G850" s="56"/>
      <c r="H850" s="57"/>
      <c r="I850" s="57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</row>
    <row r="851" ht="35.25" customHeight="1">
      <c r="A851" s="56"/>
      <c r="B851" s="56"/>
      <c r="C851" s="56"/>
      <c r="D851" s="56"/>
      <c r="E851" s="56"/>
      <c r="F851" s="56"/>
      <c r="G851" s="56"/>
      <c r="H851" s="57"/>
      <c r="I851" s="57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</row>
    <row r="852" ht="35.25" customHeight="1">
      <c r="A852" s="56"/>
      <c r="B852" s="56"/>
      <c r="C852" s="56"/>
      <c r="D852" s="56"/>
      <c r="E852" s="56"/>
      <c r="F852" s="56"/>
      <c r="G852" s="56"/>
      <c r="H852" s="57"/>
      <c r="I852" s="57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</row>
    <row r="853" ht="35.25" customHeight="1">
      <c r="A853" s="56"/>
      <c r="B853" s="56"/>
      <c r="C853" s="56"/>
      <c r="D853" s="56"/>
      <c r="E853" s="56"/>
      <c r="F853" s="56"/>
      <c r="G853" s="56"/>
      <c r="H853" s="57"/>
      <c r="I853" s="57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</row>
    <row r="854" ht="35.25" customHeight="1">
      <c r="A854" s="56"/>
      <c r="B854" s="56"/>
      <c r="C854" s="56"/>
      <c r="D854" s="56"/>
      <c r="E854" s="56"/>
      <c r="F854" s="56"/>
      <c r="G854" s="56"/>
      <c r="H854" s="57"/>
      <c r="I854" s="57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</row>
    <row r="855" ht="35.25" customHeight="1">
      <c r="A855" s="56"/>
      <c r="B855" s="56"/>
      <c r="C855" s="56"/>
      <c r="D855" s="56"/>
      <c r="E855" s="56"/>
      <c r="F855" s="56"/>
      <c r="G855" s="56"/>
      <c r="H855" s="57"/>
      <c r="I855" s="57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</row>
    <row r="856" ht="35.25" customHeight="1">
      <c r="A856" s="56"/>
      <c r="B856" s="56"/>
      <c r="C856" s="56"/>
      <c r="D856" s="56"/>
      <c r="E856" s="56"/>
      <c r="F856" s="56"/>
      <c r="G856" s="56"/>
      <c r="H856" s="57"/>
      <c r="I856" s="57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</row>
    <row r="857" ht="35.25" customHeight="1">
      <c r="A857" s="56"/>
      <c r="B857" s="56"/>
      <c r="C857" s="56"/>
      <c r="D857" s="56"/>
      <c r="E857" s="56"/>
      <c r="F857" s="56"/>
      <c r="G857" s="56"/>
      <c r="H857" s="57"/>
      <c r="I857" s="57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</row>
    <row r="858" ht="35.25" customHeight="1">
      <c r="A858" s="56"/>
      <c r="B858" s="56"/>
      <c r="C858" s="56"/>
      <c r="D858" s="56"/>
      <c r="E858" s="56"/>
      <c r="F858" s="56"/>
      <c r="G858" s="56"/>
      <c r="H858" s="57"/>
      <c r="I858" s="57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</row>
    <row r="859" ht="35.25" customHeight="1">
      <c r="A859" s="56"/>
      <c r="B859" s="56"/>
      <c r="C859" s="56"/>
      <c r="D859" s="56"/>
      <c r="E859" s="56"/>
      <c r="F859" s="56"/>
      <c r="G859" s="56"/>
      <c r="H859" s="57"/>
      <c r="I859" s="57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</row>
    <row r="860" ht="35.25" customHeight="1">
      <c r="A860" s="56"/>
      <c r="B860" s="56"/>
      <c r="C860" s="56"/>
      <c r="D860" s="56"/>
      <c r="E860" s="56"/>
      <c r="F860" s="56"/>
      <c r="G860" s="56"/>
      <c r="H860" s="57"/>
      <c r="I860" s="57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</row>
    <row r="861" ht="35.25" customHeight="1">
      <c r="A861" s="56"/>
      <c r="B861" s="56"/>
      <c r="C861" s="56"/>
      <c r="D861" s="56"/>
      <c r="E861" s="56"/>
      <c r="F861" s="56"/>
      <c r="G861" s="56"/>
      <c r="H861" s="57"/>
      <c r="I861" s="57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</row>
    <row r="862" ht="35.25" customHeight="1">
      <c r="A862" s="56"/>
      <c r="B862" s="56"/>
      <c r="C862" s="56"/>
      <c r="D862" s="56"/>
      <c r="E862" s="56"/>
      <c r="F862" s="56"/>
      <c r="G862" s="56"/>
      <c r="H862" s="57"/>
      <c r="I862" s="57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</row>
    <row r="863" ht="35.25" customHeight="1">
      <c r="A863" s="56"/>
      <c r="B863" s="56"/>
      <c r="C863" s="56"/>
      <c r="D863" s="56"/>
      <c r="E863" s="56"/>
      <c r="F863" s="56"/>
      <c r="G863" s="56"/>
      <c r="H863" s="57"/>
      <c r="I863" s="57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</row>
    <row r="864" ht="35.25" customHeight="1">
      <c r="A864" s="56"/>
      <c r="B864" s="56"/>
      <c r="C864" s="56"/>
      <c r="D864" s="56"/>
      <c r="E864" s="56"/>
      <c r="F864" s="56"/>
      <c r="G864" s="56"/>
      <c r="H864" s="57"/>
      <c r="I864" s="57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</row>
    <row r="865" ht="35.25" customHeight="1">
      <c r="A865" s="56"/>
      <c r="B865" s="56"/>
      <c r="C865" s="56"/>
      <c r="D865" s="56"/>
      <c r="E865" s="56"/>
      <c r="F865" s="56"/>
      <c r="G865" s="56"/>
      <c r="H865" s="57"/>
      <c r="I865" s="57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</row>
    <row r="866" ht="35.25" customHeight="1">
      <c r="A866" s="56"/>
      <c r="B866" s="56"/>
      <c r="C866" s="56"/>
      <c r="D866" s="56"/>
      <c r="E866" s="56"/>
      <c r="F866" s="56"/>
      <c r="G866" s="56"/>
      <c r="H866" s="57"/>
      <c r="I866" s="57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</row>
    <row r="867" ht="35.25" customHeight="1">
      <c r="A867" s="56"/>
      <c r="B867" s="56"/>
      <c r="C867" s="56"/>
      <c r="D867" s="56"/>
      <c r="E867" s="56"/>
      <c r="F867" s="56"/>
      <c r="G867" s="56"/>
      <c r="H867" s="57"/>
      <c r="I867" s="57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</row>
    <row r="868" ht="35.25" customHeight="1">
      <c r="A868" s="56"/>
      <c r="B868" s="56"/>
      <c r="C868" s="56"/>
      <c r="D868" s="56"/>
      <c r="E868" s="56"/>
      <c r="F868" s="56"/>
      <c r="G868" s="56"/>
      <c r="H868" s="57"/>
      <c r="I868" s="57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</row>
    <row r="869" ht="35.25" customHeight="1">
      <c r="A869" s="56"/>
      <c r="B869" s="56"/>
      <c r="C869" s="56"/>
      <c r="D869" s="56"/>
      <c r="E869" s="56"/>
      <c r="F869" s="56"/>
      <c r="G869" s="56"/>
      <c r="H869" s="57"/>
      <c r="I869" s="57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</row>
    <row r="870" ht="35.25" customHeight="1">
      <c r="A870" s="56"/>
      <c r="B870" s="56"/>
      <c r="C870" s="56"/>
      <c r="D870" s="56"/>
      <c r="E870" s="56"/>
      <c r="F870" s="56"/>
      <c r="G870" s="56"/>
      <c r="H870" s="57"/>
      <c r="I870" s="57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</row>
    <row r="871" ht="35.25" customHeight="1">
      <c r="A871" s="56"/>
      <c r="B871" s="56"/>
      <c r="C871" s="56"/>
      <c r="D871" s="56"/>
      <c r="E871" s="56"/>
      <c r="F871" s="56"/>
      <c r="G871" s="56"/>
      <c r="H871" s="57"/>
      <c r="I871" s="57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</row>
    <row r="872" ht="35.25" customHeight="1">
      <c r="A872" s="56"/>
      <c r="B872" s="56"/>
      <c r="C872" s="56"/>
      <c r="D872" s="56"/>
      <c r="E872" s="56"/>
      <c r="F872" s="56"/>
      <c r="G872" s="56"/>
      <c r="H872" s="57"/>
      <c r="I872" s="57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</row>
    <row r="873" ht="35.25" customHeight="1">
      <c r="A873" s="56"/>
      <c r="B873" s="56"/>
      <c r="C873" s="56"/>
      <c r="D873" s="56"/>
      <c r="E873" s="56"/>
      <c r="F873" s="56"/>
      <c r="G873" s="56"/>
      <c r="H873" s="57"/>
      <c r="I873" s="57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</row>
    <row r="874" ht="35.25" customHeight="1">
      <c r="A874" s="56"/>
      <c r="B874" s="56"/>
      <c r="C874" s="56"/>
      <c r="D874" s="56"/>
      <c r="E874" s="56"/>
      <c r="F874" s="56"/>
      <c r="G874" s="56"/>
      <c r="H874" s="57"/>
      <c r="I874" s="57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</row>
    <row r="875" ht="35.25" customHeight="1">
      <c r="A875" s="56"/>
      <c r="B875" s="56"/>
      <c r="C875" s="56"/>
      <c r="D875" s="56"/>
      <c r="E875" s="56"/>
      <c r="F875" s="56"/>
      <c r="G875" s="56"/>
      <c r="H875" s="57"/>
      <c r="I875" s="57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</row>
    <row r="876" ht="35.25" customHeight="1">
      <c r="A876" s="56"/>
      <c r="B876" s="56"/>
      <c r="C876" s="56"/>
      <c r="D876" s="56"/>
      <c r="E876" s="56"/>
      <c r="F876" s="56"/>
      <c r="G876" s="56"/>
      <c r="H876" s="57"/>
      <c r="I876" s="57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</row>
    <row r="877" ht="35.25" customHeight="1">
      <c r="A877" s="56"/>
      <c r="B877" s="56"/>
      <c r="C877" s="56"/>
      <c r="D877" s="56"/>
      <c r="E877" s="56"/>
      <c r="F877" s="56"/>
      <c r="G877" s="56"/>
      <c r="H877" s="57"/>
      <c r="I877" s="57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</row>
    <row r="878" ht="35.25" customHeight="1">
      <c r="A878" s="56"/>
      <c r="B878" s="56"/>
      <c r="C878" s="56"/>
      <c r="D878" s="56"/>
      <c r="E878" s="56"/>
      <c r="F878" s="56"/>
      <c r="G878" s="56"/>
      <c r="H878" s="57"/>
      <c r="I878" s="57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</row>
    <row r="879" ht="35.25" customHeight="1">
      <c r="A879" s="56"/>
      <c r="B879" s="56"/>
      <c r="C879" s="56"/>
      <c r="D879" s="56"/>
      <c r="E879" s="56"/>
      <c r="F879" s="56"/>
      <c r="G879" s="56"/>
      <c r="H879" s="57"/>
      <c r="I879" s="57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</row>
    <row r="880" ht="35.25" customHeight="1">
      <c r="A880" s="56"/>
      <c r="B880" s="56"/>
      <c r="C880" s="56"/>
      <c r="D880" s="56"/>
      <c r="E880" s="56"/>
      <c r="F880" s="56"/>
      <c r="G880" s="56"/>
      <c r="H880" s="57"/>
      <c r="I880" s="57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</row>
    <row r="881" ht="35.25" customHeight="1">
      <c r="A881" s="56"/>
      <c r="B881" s="56"/>
      <c r="C881" s="56"/>
      <c r="D881" s="56"/>
      <c r="E881" s="56"/>
      <c r="F881" s="56"/>
      <c r="G881" s="56"/>
      <c r="H881" s="57"/>
      <c r="I881" s="57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</row>
    <row r="882" ht="35.25" customHeight="1">
      <c r="A882" s="56"/>
      <c r="B882" s="56"/>
      <c r="C882" s="56"/>
      <c r="D882" s="56"/>
      <c r="E882" s="56"/>
      <c r="F882" s="56"/>
      <c r="G882" s="56"/>
      <c r="H882" s="57"/>
      <c r="I882" s="57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</row>
    <row r="883" ht="35.25" customHeight="1">
      <c r="A883" s="56"/>
      <c r="B883" s="56"/>
      <c r="C883" s="56"/>
      <c r="D883" s="56"/>
      <c r="E883" s="56"/>
      <c r="F883" s="56"/>
      <c r="G883" s="56"/>
      <c r="H883" s="57"/>
      <c r="I883" s="57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</row>
    <row r="884" ht="35.25" customHeight="1">
      <c r="A884" s="56"/>
      <c r="B884" s="56"/>
      <c r="C884" s="56"/>
      <c r="D884" s="56"/>
      <c r="E884" s="56"/>
      <c r="F884" s="56"/>
      <c r="G884" s="56"/>
      <c r="H884" s="57"/>
      <c r="I884" s="57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</row>
    <row r="885" ht="35.25" customHeight="1">
      <c r="A885" s="56"/>
      <c r="B885" s="56"/>
      <c r="C885" s="56"/>
      <c r="D885" s="56"/>
      <c r="E885" s="56"/>
      <c r="F885" s="56"/>
      <c r="G885" s="56"/>
      <c r="H885" s="57"/>
      <c r="I885" s="57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</row>
    <row r="886" ht="35.25" customHeight="1">
      <c r="A886" s="56"/>
      <c r="B886" s="56"/>
      <c r="C886" s="56"/>
      <c r="D886" s="56"/>
      <c r="E886" s="56"/>
      <c r="F886" s="56"/>
      <c r="G886" s="56"/>
      <c r="H886" s="57"/>
      <c r="I886" s="57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</row>
    <row r="887" ht="35.25" customHeight="1">
      <c r="A887" s="56"/>
      <c r="B887" s="56"/>
      <c r="C887" s="56"/>
      <c r="D887" s="56"/>
      <c r="E887" s="56"/>
      <c r="F887" s="56"/>
      <c r="G887" s="56"/>
      <c r="H887" s="57"/>
      <c r="I887" s="57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</row>
    <row r="888" ht="35.25" customHeight="1">
      <c r="A888" s="56"/>
      <c r="B888" s="56"/>
      <c r="C888" s="56"/>
      <c r="D888" s="56"/>
      <c r="E888" s="56"/>
      <c r="F888" s="56"/>
      <c r="G888" s="56"/>
      <c r="H888" s="57"/>
      <c r="I888" s="57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</row>
    <row r="889" ht="35.25" customHeight="1">
      <c r="A889" s="56"/>
      <c r="B889" s="56"/>
      <c r="C889" s="56"/>
      <c r="D889" s="56"/>
      <c r="E889" s="56"/>
      <c r="F889" s="56"/>
      <c r="G889" s="56"/>
      <c r="H889" s="57"/>
      <c r="I889" s="57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</row>
    <row r="890" ht="35.25" customHeight="1">
      <c r="A890" s="56"/>
      <c r="B890" s="56"/>
      <c r="C890" s="56"/>
      <c r="D890" s="56"/>
      <c r="E890" s="56"/>
      <c r="F890" s="56"/>
      <c r="G890" s="56"/>
      <c r="H890" s="57"/>
      <c r="I890" s="57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</row>
    <row r="891" ht="35.25" customHeight="1">
      <c r="A891" s="56"/>
      <c r="B891" s="56"/>
      <c r="C891" s="56"/>
      <c r="D891" s="56"/>
      <c r="E891" s="56"/>
      <c r="F891" s="56"/>
      <c r="G891" s="56"/>
      <c r="H891" s="57"/>
      <c r="I891" s="57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</row>
    <row r="892" ht="35.25" customHeight="1">
      <c r="A892" s="56"/>
      <c r="B892" s="56"/>
      <c r="C892" s="56"/>
      <c r="D892" s="56"/>
      <c r="E892" s="56"/>
      <c r="F892" s="56"/>
      <c r="G892" s="56"/>
      <c r="H892" s="57"/>
      <c r="I892" s="57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</row>
    <row r="893" ht="35.25" customHeight="1">
      <c r="A893" s="56"/>
      <c r="B893" s="56"/>
      <c r="C893" s="56"/>
      <c r="D893" s="56"/>
      <c r="E893" s="56"/>
      <c r="F893" s="56"/>
      <c r="G893" s="56"/>
      <c r="H893" s="57"/>
      <c r="I893" s="57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</row>
    <row r="894" ht="35.25" customHeight="1">
      <c r="A894" s="56"/>
      <c r="B894" s="56"/>
      <c r="C894" s="56"/>
      <c r="D894" s="56"/>
      <c r="E894" s="56"/>
      <c r="F894" s="56"/>
      <c r="G894" s="56"/>
      <c r="H894" s="57"/>
      <c r="I894" s="57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</row>
    <row r="895" ht="35.25" customHeight="1">
      <c r="A895" s="56"/>
      <c r="B895" s="56"/>
      <c r="C895" s="56"/>
      <c r="D895" s="56"/>
      <c r="E895" s="56"/>
      <c r="F895" s="56"/>
      <c r="G895" s="56"/>
      <c r="H895" s="57"/>
      <c r="I895" s="57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</row>
    <row r="896" ht="35.25" customHeight="1">
      <c r="A896" s="56"/>
      <c r="B896" s="56"/>
      <c r="C896" s="56"/>
      <c r="D896" s="56"/>
      <c r="E896" s="56"/>
      <c r="F896" s="56"/>
      <c r="G896" s="56"/>
      <c r="H896" s="57"/>
      <c r="I896" s="57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</row>
    <row r="897" ht="35.25" customHeight="1">
      <c r="A897" s="56"/>
      <c r="B897" s="56"/>
      <c r="C897" s="56"/>
      <c r="D897" s="56"/>
      <c r="E897" s="56"/>
      <c r="F897" s="56"/>
      <c r="G897" s="56"/>
      <c r="H897" s="57"/>
      <c r="I897" s="57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</row>
    <row r="898" ht="35.25" customHeight="1">
      <c r="A898" s="56"/>
      <c r="B898" s="56"/>
      <c r="C898" s="56"/>
      <c r="D898" s="56"/>
      <c r="E898" s="56"/>
      <c r="F898" s="56"/>
      <c r="G898" s="56"/>
      <c r="H898" s="57"/>
      <c r="I898" s="57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</row>
    <row r="899" ht="35.25" customHeight="1">
      <c r="A899" s="56"/>
      <c r="B899" s="56"/>
      <c r="C899" s="56"/>
      <c r="D899" s="56"/>
      <c r="E899" s="56"/>
      <c r="F899" s="56"/>
      <c r="G899" s="56"/>
      <c r="H899" s="57"/>
      <c r="I899" s="57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</row>
    <row r="900" ht="35.25" customHeight="1">
      <c r="A900" s="56"/>
      <c r="B900" s="56"/>
      <c r="C900" s="56"/>
      <c r="D900" s="56"/>
      <c r="E900" s="56"/>
      <c r="F900" s="56"/>
      <c r="G900" s="56"/>
      <c r="H900" s="57"/>
      <c r="I900" s="57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</row>
    <row r="901" ht="35.25" customHeight="1">
      <c r="A901" s="56"/>
      <c r="B901" s="56"/>
      <c r="C901" s="56"/>
      <c r="D901" s="56"/>
      <c r="E901" s="56"/>
      <c r="F901" s="56"/>
      <c r="G901" s="56"/>
      <c r="H901" s="57"/>
      <c r="I901" s="57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</row>
    <row r="902" ht="35.25" customHeight="1">
      <c r="A902" s="56"/>
      <c r="B902" s="56"/>
      <c r="C902" s="56"/>
      <c r="D902" s="56"/>
      <c r="E902" s="56"/>
      <c r="F902" s="56"/>
      <c r="G902" s="56"/>
      <c r="H902" s="57"/>
      <c r="I902" s="57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</row>
    <row r="903" ht="35.25" customHeight="1">
      <c r="A903" s="56"/>
      <c r="B903" s="56"/>
      <c r="C903" s="56"/>
      <c r="D903" s="56"/>
      <c r="E903" s="56"/>
      <c r="F903" s="56"/>
      <c r="G903" s="56"/>
      <c r="H903" s="57"/>
      <c r="I903" s="57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</row>
    <row r="904" ht="35.25" customHeight="1">
      <c r="A904" s="56"/>
      <c r="B904" s="56"/>
      <c r="C904" s="56"/>
      <c r="D904" s="56"/>
      <c r="E904" s="56"/>
      <c r="F904" s="56"/>
      <c r="G904" s="56"/>
      <c r="H904" s="57"/>
      <c r="I904" s="57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</row>
    <row r="905" ht="35.25" customHeight="1">
      <c r="A905" s="56"/>
      <c r="B905" s="56"/>
      <c r="C905" s="56"/>
      <c r="D905" s="56"/>
      <c r="E905" s="56"/>
      <c r="F905" s="56"/>
      <c r="G905" s="56"/>
      <c r="H905" s="57"/>
      <c r="I905" s="57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</row>
    <row r="906" ht="35.25" customHeight="1">
      <c r="A906" s="56"/>
      <c r="B906" s="56"/>
      <c r="C906" s="56"/>
      <c r="D906" s="56"/>
      <c r="E906" s="56"/>
      <c r="F906" s="56"/>
      <c r="G906" s="56"/>
      <c r="H906" s="57"/>
      <c r="I906" s="57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</row>
    <row r="907" ht="35.25" customHeight="1">
      <c r="A907" s="56"/>
      <c r="B907" s="56"/>
      <c r="C907" s="56"/>
      <c r="D907" s="56"/>
      <c r="E907" s="56"/>
      <c r="F907" s="56"/>
      <c r="G907" s="56"/>
      <c r="H907" s="57"/>
      <c r="I907" s="57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</row>
    <row r="908" ht="35.25" customHeight="1">
      <c r="A908" s="56"/>
      <c r="B908" s="56"/>
      <c r="C908" s="56"/>
      <c r="D908" s="56"/>
      <c r="E908" s="56"/>
      <c r="F908" s="56"/>
      <c r="G908" s="56"/>
      <c r="H908" s="57"/>
      <c r="I908" s="57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</row>
    <row r="909" ht="35.25" customHeight="1">
      <c r="A909" s="56"/>
      <c r="B909" s="56"/>
      <c r="C909" s="56"/>
      <c r="D909" s="56"/>
      <c r="E909" s="56"/>
      <c r="F909" s="56"/>
      <c r="G909" s="56"/>
      <c r="H909" s="57"/>
      <c r="I909" s="57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</row>
    <row r="910" ht="35.25" customHeight="1">
      <c r="A910" s="56"/>
      <c r="B910" s="56"/>
      <c r="C910" s="56"/>
      <c r="D910" s="56"/>
      <c r="E910" s="56"/>
      <c r="F910" s="56"/>
      <c r="G910" s="56"/>
      <c r="H910" s="57"/>
      <c r="I910" s="57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</row>
    <row r="911" ht="35.25" customHeight="1">
      <c r="A911" s="56"/>
      <c r="B911" s="56"/>
      <c r="C911" s="56"/>
      <c r="D911" s="56"/>
      <c r="E911" s="56"/>
      <c r="F911" s="56"/>
      <c r="G911" s="56"/>
      <c r="H911" s="57"/>
      <c r="I911" s="57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</row>
    <row r="912" ht="35.25" customHeight="1">
      <c r="A912" s="56"/>
      <c r="B912" s="56"/>
      <c r="C912" s="56"/>
      <c r="D912" s="56"/>
      <c r="E912" s="56"/>
      <c r="F912" s="56"/>
      <c r="G912" s="56"/>
      <c r="H912" s="57"/>
      <c r="I912" s="57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</row>
    <row r="913" ht="35.25" customHeight="1">
      <c r="A913" s="56"/>
      <c r="B913" s="56"/>
      <c r="C913" s="56"/>
      <c r="D913" s="56"/>
      <c r="E913" s="56"/>
      <c r="F913" s="56"/>
      <c r="G913" s="56"/>
      <c r="H913" s="57"/>
      <c r="I913" s="57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</row>
    <row r="914" ht="35.25" customHeight="1">
      <c r="A914" s="56"/>
      <c r="B914" s="56"/>
      <c r="C914" s="56"/>
      <c r="D914" s="56"/>
      <c r="E914" s="56"/>
      <c r="F914" s="56"/>
      <c r="G914" s="56"/>
      <c r="H914" s="57"/>
      <c r="I914" s="57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</row>
    <row r="915" ht="35.25" customHeight="1">
      <c r="A915" s="56"/>
      <c r="B915" s="56"/>
      <c r="C915" s="56"/>
      <c r="D915" s="56"/>
      <c r="E915" s="56"/>
      <c r="F915" s="56"/>
      <c r="G915" s="56"/>
      <c r="H915" s="57"/>
      <c r="I915" s="57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</row>
    <row r="916" ht="35.25" customHeight="1">
      <c r="A916" s="56"/>
      <c r="B916" s="56"/>
      <c r="C916" s="56"/>
      <c r="D916" s="56"/>
      <c r="E916" s="56"/>
      <c r="F916" s="56"/>
      <c r="G916" s="56"/>
      <c r="H916" s="57"/>
      <c r="I916" s="57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</row>
    <row r="917" ht="35.25" customHeight="1">
      <c r="A917" s="56"/>
      <c r="B917" s="56"/>
      <c r="C917" s="56"/>
      <c r="D917" s="56"/>
      <c r="E917" s="56"/>
      <c r="F917" s="56"/>
      <c r="G917" s="56"/>
      <c r="H917" s="57"/>
      <c r="I917" s="57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</row>
    <row r="918" ht="35.25" customHeight="1">
      <c r="A918" s="56"/>
      <c r="B918" s="56"/>
      <c r="C918" s="56"/>
      <c r="D918" s="56"/>
      <c r="E918" s="56"/>
      <c r="F918" s="56"/>
      <c r="G918" s="56"/>
      <c r="H918" s="57"/>
      <c r="I918" s="57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</row>
    <row r="919" ht="35.25" customHeight="1">
      <c r="A919" s="56"/>
      <c r="B919" s="56"/>
      <c r="C919" s="56"/>
      <c r="D919" s="56"/>
      <c r="E919" s="56"/>
      <c r="F919" s="56"/>
      <c r="G919" s="56"/>
      <c r="H919" s="57"/>
      <c r="I919" s="57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</row>
    <row r="920" ht="35.25" customHeight="1">
      <c r="A920" s="56"/>
      <c r="B920" s="56"/>
      <c r="C920" s="56"/>
      <c r="D920" s="56"/>
      <c r="E920" s="56"/>
      <c r="F920" s="56"/>
      <c r="G920" s="56"/>
      <c r="H920" s="57"/>
      <c r="I920" s="57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</row>
    <row r="921" ht="35.25" customHeight="1">
      <c r="A921" s="56"/>
      <c r="B921" s="56"/>
      <c r="C921" s="56"/>
      <c r="D921" s="56"/>
      <c r="E921" s="56"/>
      <c r="F921" s="56"/>
      <c r="G921" s="56"/>
      <c r="H921" s="57"/>
      <c r="I921" s="57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</row>
    <row r="922" ht="35.25" customHeight="1">
      <c r="A922" s="56"/>
      <c r="B922" s="56"/>
      <c r="C922" s="56"/>
      <c r="D922" s="56"/>
      <c r="E922" s="56"/>
      <c r="F922" s="56"/>
      <c r="G922" s="56"/>
      <c r="H922" s="57"/>
      <c r="I922" s="57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</row>
    <row r="923" ht="35.25" customHeight="1">
      <c r="A923" s="56"/>
      <c r="B923" s="56"/>
      <c r="C923" s="56"/>
      <c r="D923" s="56"/>
      <c r="E923" s="56"/>
      <c r="F923" s="56"/>
      <c r="G923" s="56"/>
      <c r="H923" s="57"/>
      <c r="I923" s="57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</row>
    <row r="924" ht="35.25" customHeight="1">
      <c r="A924" s="56"/>
      <c r="B924" s="56"/>
      <c r="C924" s="56"/>
      <c r="D924" s="56"/>
      <c r="E924" s="56"/>
      <c r="F924" s="56"/>
      <c r="G924" s="56"/>
      <c r="H924" s="57"/>
      <c r="I924" s="57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</row>
    <row r="925" ht="35.25" customHeight="1">
      <c r="A925" s="56"/>
      <c r="B925" s="56"/>
      <c r="C925" s="56"/>
      <c r="D925" s="56"/>
      <c r="E925" s="56"/>
      <c r="F925" s="56"/>
      <c r="G925" s="56"/>
      <c r="H925" s="57"/>
      <c r="I925" s="57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</row>
    <row r="926" ht="35.25" customHeight="1">
      <c r="A926" s="56"/>
      <c r="B926" s="56"/>
      <c r="C926" s="56"/>
      <c r="D926" s="56"/>
      <c r="E926" s="56"/>
      <c r="F926" s="56"/>
      <c r="G926" s="56"/>
      <c r="H926" s="57"/>
      <c r="I926" s="57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</row>
    <row r="927" ht="35.25" customHeight="1">
      <c r="A927" s="56"/>
      <c r="B927" s="56"/>
      <c r="C927" s="56"/>
      <c r="D927" s="56"/>
      <c r="E927" s="56"/>
      <c r="F927" s="56"/>
      <c r="G927" s="56"/>
      <c r="H927" s="57"/>
      <c r="I927" s="57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</row>
    <row r="928" ht="35.25" customHeight="1">
      <c r="A928" s="56"/>
      <c r="B928" s="56"/>
      <c r="C928" s="56"/>
      <c r="D928" s="56"/>
      <c r="E928" s="56"/>
      <c r="F928" s="56"/>
      <c r="G928" s="56"/>
      <c r="H928" s="57"/>
      <c r="I928" s="57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</row>
    <row r="929" ht="35.25" customHeight="1">
      <c r="A929" s="56"/>
      <c r="B929" s="56"/>
      <c r="C929" s="56"/>
      <c r="D929" s="56"/>
      <c r="E929" s="56"/>
      <c r="F929" s="56"/>
      <c r="G929" s="56"/>
      <c r="H929" s="57"/>
      <c r="I929" s="57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</row>
    <row r="930" ht="35.25" customHeight="1">
      <c r="A930" s="56"/>
      <c r="B930" s="56"/>
      <c r="C930" s="56"/>
      <c r="D930" s="56"/>
      <c r="E930" s="56"/>
      <c r="F930" s="56"/>
      <c r="G930" s="56"/>
      <c r="H930" s="57"/>
      <c r="I930" s="57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</row>
    <row r="931" ht="35.25" customHeight="1">
      <c r="A931" s="56"/>
      <c r="B931" s="56"/>
      <c r="C931" s="56"/>
      <c r="D931" s="56"/>
      <c r="E931" s="56"/>
      <c r="F931" s="56"/>
      <c r="G931" s="56"/>
      <c r="H931" s="57"/>
      <c r="I931" s="57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</row>
    <row r="932" ht="35.25" customHeight="1">
      <c r="A932" s="56"/>
      <c r="B932" s="56"/>
      <c r="C932" s="56"/>
      <c r="D932" s="56"/>
      <c r="E932" s="56"/>
      <c r="F932" s="56"/>
      <c r="G932" s="56"/>
      <c r="H932" s="57"/>
      <c r="I932" s="57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</row>
    <row r="933" ht="35.25" customHeight="1">
      <c r="A933" s="56"/>
      <c r="B933" s="56"/>
      <c r="C933" s="56"/>
      <c r="D933" s="56"/>
      <c r="E933" s="56"/>
      <c r="F933" s="56"/>
      <c r="G933" s="56"/>
      <c r="H933" s="57"/>
      <c r="I933" s="57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</row>
    <row r="934" ht="35.25" customHeight="1">
      <c r="A934" s="56"/>
      <c r="B934" s="56"/>
      <c r="C934" s="56"/>
      <c r="D934" s="56"/>
      <c r="E934" s="56"/>
      <c r="F934" s="56"/>
      <c r="G934" s="56"/>
      <c r="H934" s="57"/>
      <c r="I934" s="57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</row>
    <row r="935" ht="35.25" customHeight="1">
      <c r="A935" s="56"/>
      <c r="B935" s="56"/>
      <c r="C935" s="56"/>
      <c r="D935" s="56"/>
      <c r="E935" s="56"/>
      <c r="F935" s="56"/>
      <c r="G935" s="56"/>
      <c r="H935" s="57"/>
      <c r="I935" s="57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</row>
    <row r="936" ht="35.25" customHeight="1">
      <c r="A936" s="56"/>
      <c r="B936" s="56"/>
      <c r="C936" s="56"/>
      <c r="D936" s="56"/>
      <c r="E936" s="56"/>
      <c r="F936" s="56"/>
      <c r="G936" s="56"/>
      <c r="H936" s="57"/>
      <c r="I936" s="57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</row>
    <row r="937" ht="35.25" customHeight="1">
      <c r="A937" s="56"/>
      <c r="B937" s="56"/>
      <c r="C937" s="56"/>
      <c r="D937" s="56"/>
      <c r="E937" s="56"/>
      <c r="F937" s="56"/>
      <c r="G937" s="56"/>
      <c r="H937" s="57"/>
      <c r="I937" s="57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</row>
    <row r="938" ht="35.25" customHeight="1">
      <c r="A938" s="56"/>
      <c r="B938" s="56"/>
      <c r="C938" s="56"/>
      <c r="D938" s="56"/>
      <c r="E938" s="56"/>
      <c r="F938" s="56"/>
      <c r="G938" s="56"/>
      <c r="H938" s="57"/>
      <c r="I938" s="57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</row>
    <row r="939" ht="35.25" customHeight="1">
      <c r="A939" s="56"/>
      <c r="B939" s="56"/>
      <c r="C939" s="56"/>
      <c r="D939" s="56"/>
      <c r="E939" s="56"/>
      <c r="F939" s="56"/>
      <c r="G939" s="56"/>
      <c r="H939" s="57"/>
      <c r="I939" s="57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</row>
    <row r="940" ht="35.25" customHeight="1">
      <c r="A940" s="56"/>
      <c r="B940" s="56"/>
      <c r="C940" s="56"/>
      <c r="D940" s="56"/>
      <c r="E940" s="56"/>
      <c r="F940" s="56"/>
      <c r="G940" s="56"/>
      <c r="H940" s="57"/>
      <c r="I940" s="57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</row>
    <row r="941" ht="35.25" customHeight="1">
      <c r="A941" s="56"/>
      <c r="B941" s="56"/>
      <c r="C941" s="56"/>
      <c r="D941" s="56"/>
      <c r="E941" s="56"/>
      <c r="F941" s="56"/>
      <c r="G941" s="56"/>
      <c r="H941" s="57"/>
      <c r="I941" s="57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</row>
    <row r="942" ht="35.25" customHeight="1">
      <c r="A942" s="56"/>
      <c r="B942" s="56"/>
      <c r="C942" s="56"/>
      <c r="D942" s="56"/>
      <c r="E942" s="56"/>
      <c r="F942" s="56"/>
      <c r="G942" s="56"/>
      <c r="H942" s="57"/>
      <c r="I942" s="57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</row>
    <row r="943" ht="35.25" customHeight="1">
      <c r="A943" s="56"/>
      <c r="B943" s="56"/>
      <c r="C943" s="56"/>
      <c r="D943" s="56"/>
      <c r="E943" s="56"/>
      <c r="F943" s="56"/>
      <c r="G943" s="56"/>
      <c r="H943" s="57"/>
      <c r="I943" s="57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</row>
    <row r="944" ht="35.25" customHeight="1">
      <c r="A944" s="56"/>
      <c r="B944" s="56"/>
      <c r="C944" s="56"/>
      <c r="D944" s="56"/>
      <c r="E944" s="56"/>
      <c r="F944" s="56"/>
      <c r="G944" s="56"/>
      <c r="H944" s="57"/>
      <c r="I944" s="57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</row>
    <row r="945" ht="35.25" customHeight="1">
      <c r="A945" s="56"/>
      <c r="B945" s="56"/>
      <c r="C945" s="56"/>
      <c r="D945" s="56"/>
      <c r="E945" s="56"/>
      <c r="F945" s="56"/>
      <c r="G945" s="56"/>
      <c r="H945" s="57"/>
      <c r="I945" s="57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</row>
    <row r="946" ht="35.25" customHeight="1">
      <c r="A946" s="56"/>
      <c r="B946" s="56"/>
      <c r="C946" s="56"/>
      <c r="D946" s="56"/>
      <c r="E946" s="56"/>
      <c r="F946" s="56"/>
      <c r="G946" s="56"/>
      <c r="H946" s="57"/>
      <c r="I946" s="57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</row>
    <row r="947" ht="35.25" customHeight="1">
      <c r="A947" s="56"/>
      <c r="B947" s="56"/>
      <c r="C947" s="56"/>
      <c r="D947" s="56"/>
      <c r="E947" s="56"/>
      <c r="F947" s="56"/>
      <c r="G947" s="56"/>
      <c r="H947" s="57"/>
      <c r="I947" s="57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</row>
    <row r="948" ht="35.25" customHeight="1">
      <c r="A948" s="56"/>
      <c r="B948" s="56"/>
      <c r="C948" s="56"/>
      <c r="D948" s="56"/>
      <c r="E948" s="56"/>
      <c r="F948" s="56"/>
      <c r="G948" s="56"/>
      <c r="H948" s="57"/>
      <c r="I948" s="57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</row>
    <row r="949" ht="35.25" customHeight="1">
      <c r="A949" s="56"/>
      <c r="B949" s="56"/>
      <c r="C949" s="56"/>
      <c r="D949" s="56"/>
      <c r="E949" s="56"/>
      <c r="F949" s="56"/>
      <c r="G949" s="56"/>
      <c r="H949" s="57"/>
      <c r="I949" s="57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</row>
    <row r="950" ht="35.25" customHeight="1">
      <c r="A950" s="56"/>
      <c r="B950" s="56"/>
      <c r="C950" s="56"/>
      <c r="D950" s="56"/>
      <c r="E950" s="56"/>
      <c r="F950" s="56"/>
      <c r="G950" s="56"/>
      <c r="H950" s="57"/>
      <c r="I950" s="57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</row>
    <row r="951" ht="35.25" customHeight="1">
      <c r="A951" s="56"/>
      <c r="B951" s="56"/>
      <c r="C951" s="56"/>
      <c r="D951" s="56"/>
      <c r="E951" s="56"/>
      <c r="F951" s="56"/>
      <c r="G951" s="56"/>
      <c r="H951" s="57"/>
      <c r="I951" s="57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</row>
    <row r="952" ht="35.25" customHeight="1">
      <c r="A952" s="56"/>
      <c r="B952" s="56"/>
      <c r="C952" s="56"/>
      <c r="D952" s="56"/>
      <c r="E952" s="56"/>
      <c r="F952" s="56"/>
      <c r="G952" s="56"/>
      <c r="H952" s="57"/>
      <c r="I952" s="57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</row>
    <row r="953" ht="35.25" customHeight="1">
      <c r="A953" s="56"/>
      <c r="B953" s="56"/>
      <c r="C953" s="56"/>
      <c r="D953" s="56"/>
      <c r="E953" s="56"/>
      <c r="F953" s="56"/>
      <c r="G953" s="56"/>
      <c r="H953" s="57"/>
      <c r="I953" s="57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</row>
    <row r="954" ht="35.25" customHeight="1">
      <c r="A954" s="56"/>
      <c r="B954" s="56"/>
      <c r="C954" s="56"/>
      <c r="D954" s="56"/>
      <c r="E954" s="56"/>
      <c r="F954" s="56"/>
      <c r="G954" s="56"/>
      <c r="H954" s="57"/>
      <c r="I954" s="57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</row>
    <row r="955" ht="35.25" customHeight="1">
      <c r="A955" s="56"/>
      <c r="B955" s="56"/>
      <c r="C955" s="56"/>
      <c r="D955" s="56"/>
      <c r="E955" s="56"/>
      <c r="F955" s="56"/>
      <c r="G955" s="56"/>
      <c r="H955" s="57"/>
      <c r="I955" s="57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</row>
    <row r="956" ht="35.25" customHeight="1">
      <c r="A956" s="56"/>
      <c r="B956" s="56"/>
      <c r="C956" s="56"/>
      <c r="D956" s="56"/>
      <c r="E956" s="56"/>
      <c r="F956" s="56"/>
      <c r="G956" s="56"/>
      <c r="H956" s="57"/>
      <c r="I956" s="57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</row>
    <row r="957" ht="35.25" customHeight="1">
      <c r="A957" s="56"/>
      <c r="B957" s="56"/>
      <c r="C957" s="56"/>
      <c r="D957" s="56"/>
      <c r="E957" s="56"/>
      <c r="F957" s="56"/>
      <c r="G957" s="56"/>
      <c r="H957" s="57"/>
      <c r="I957" s="57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</row>
    <row r="958" ht="35.25" customHeight="1">
      <c r="A958" s="56"/>
      <c r="B958" s="56"/>
      <c r="C958" s="56"/>
      <c r="D958" s="56"/>
      <c r="E958" s="56"/>
      <c r="F958" s="56"/>
      <c r="G958" s="56"/>
      <c r="H958" s="57"/>
      <c r="I958" s="57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</row>
    <row r="959" ht="35.25" customHeight="1">
      <c r="A959" s="56"/>
      <c r="B959" s="56"/>
      <c r="C959" s="56"/>
      <c r="D959" s="56"/>
      <c r="E959" s="56"/>
      <c r="F959" s="56"/>
      <c r="G959" s="56"/>
      <c r="H959" s="57"/>
      <c r="I959" s="57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</row>
    <row r="960" ht="35.25" customHeight="1">
      <c r="A960" s="56"/>
      <c r="B960" s="56"/>
      <c r="C960" s="56"/>
      <c r="D960" s="56"/>
      <c r="E960" s="56"/>
      <c r="F960" s="56"/>
      <c r="G960" s="56"/>
      <c r="H960" s="57"/>
      <c r="I960" s="57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</row>
    <row r="961" ht="35.25" customHeight="1">
      <c r="A961" s="56"/>
      <c r="B961" s="56"/>
      <c r="C961" s="56"/>
      <c r="D961" s="56"/>
      <c r="E961" s="56"/>
      <c r="F961" s="56"/>
      <c r="G961" s="56"/>
      <c r="H961" s="57"/>
      <c r="I961" s="57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</row>
    <row r="962" ht="35.25" customHeight="1">
      <c r="A962" s="56"/>
      <c r="B962" s="56"/>
      <c r="C962" s="56"/>
      <c r="D962" s="56"/>
      <c r="E962" s="56"/>
      <c r="F962" s="56"/>
      <c r="G962" s="56"/>
      <c r="H962" s="57"/>
      <c r="I962" s="57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</row>
    <row r="963" ht="35.25" customHeight="1">
      <c r="A963" s="56"/>
      <c r="B963" s="56"/>
      <c r="C963" s="56"/>
      <c r="D963" s="56"/>
      <c r="E963" s="56"/>
      <c r="F963" s="56"/>
      <c r="G963" s="56"/>
      <c r="H963" s="57"/>
      <c r="I963" s="57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</row>
    <row r="964" ht="35.25" customHeight="1">
      <c r="A964" s="56"/>
      <c r="B964" s="56"/>
      <c r="C964" s="56"/>
      <c r="D964" s="56"/>
      <c r="E964" s="56"/>
      <c r="F964" s="56"/>
      <c r="G964" s="56"/>
      <c r="H964" s="57"/>
      <c r="I964" s="57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</row>
    <row r="965" ht="35.25" customHeight="1">
      <c r="A965" s="56"/>
      <c r="B965" s="56"/>
      <c r="C965" s="56"/>
      <c r="D965" s="56"/>
      <c r="E965" s="56"/>
      <c r="F965" s="56"/>
      <c r="G965" s="56"/>
      <c r="H965" s="57"/>
      <c r="I965" s="57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</row>
    <row r="966" ht="35.25" customHeight="1">
      <c r="A966" s="56"/>
      <c r="B966" s="56"/>
      <c r="C966" s="56"/>
      <c r="D966" s="56"/>
      <c r="E966" s="56"/>
      <c r="F966" s="56"/>
      <c r="G966" s="56"/>
      <c r="H966" s="57"/>
      <c r="I966" s="57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</row>
    <row r="967" ht="35.25" customHeight="1">
      <c r="A967" s="56"/>
      <c r="B967" s="56"/>
      <c r="C967" s="56"/>
      <c r="D967" s="56"/>
      <c r="E967" s="56"/>
      <c r="F967" s="56"/>
      <c r="G967" s="56"/>
      <c r="H967" s="57"/>
      <c r="I967" s="57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</row>
    <row r="968" ht="35.25" customHeight="1">
      <c r="A968" s="56"/>
      <c r="B968" s="56"/>
      <c r="C968" s="56"/>
      <c r="D968" s="56"/>
      <c r="E968" s="56"/>
      <c r="F968" s="56"/>
      <c r="G968" s="56"/>
      <c r="H968" s="57"/>
      <c r="I968" s="57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</row>
    <row r="969" ht="35.25" customHeight="1">
      <c r="A969" s="56"/>
      <c r="B969" s="56"/>
      <c r="C969" s="56"/>
      <c r="D969" s="56"/>
      <c r="E969" s="56"/>
      <c r="F969" s="56"/>
      <c r="G969" s="56"/>
      <c r="H969" s="57"/>
      <c r="I969" s="57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</row>
    <row r="970" ht="35.25" customHeight="1">
      <c r="A970" s="56"/>
      <c r="B970" s="56"/>
      <c r="C970" s="56"/>
      <c r="D970" s="56"/>
      <c r="E970" s="56"/>
      <c r="F970" s="56"/>
      <c r="G970" s="56"/>
      <c r="H970" s="57"/>
      <c r="I970" s="57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</row>
    <row r="971" ht="35.25" customHeight="1">
      <c r="A971" s="56"/>
      <c r="B971" s="56"/>
      <c r="C971" s="56"/>
      <c r="D971" s="56"/>
      <c r="E971" s="56"/>
      <c r="F971" s="56"/>
      <c r="G971" s="56"/>
      <c r="H971" s="57"/>
      <c r="I971" s="57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</row>
    <row r="972" ht="35.25" customHeight="1">
      <c r="A972" s="56"/>
      <c r="B972" s="56"/>
      <c r="C972" s="56"/>
      <c r="D972" s="56"/>
      <c r="E972" s="56"/>
      <c r="F972" s="56"/>
      <c r="G972" s="56"/>
      <c r="H972" s="57"/>
      <c r="I972" s="57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</row>
    <row r="973" ht="35.25" customHeight="1">
      <c r="A973" s="56"/>
      <c r="B973" s="56"/>
      <c r="C973" s="56"/>
      <c r="D973" s="56"/>
      <c r="E973" s="56"/>
      <c r="F973" s="56"/>
      <c r="G973" s="56"/>
      <c r="H973" s="57"/>
      <c r="I973" s="57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</row>
    <row r="974" ht="35.25" customHeight="1">
      <c r="A974" s="56"/>
      <c r="B974" s="56"/>
      <c r="C974" s="56"/>
      <c r="D974" s="56"/>
      <c r="E974" s="56"/>
      <c r="F974" s="56"/>
      <c r="G974" s="56"/>
      <c r="H974" s="57"/>
      <c r="I974" s="57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</row>
    <row r="975" ht="35.25" customHeight="1">
      <c r="A975" s="56"/>
      <c r="B975" s="56"/>
      <c r="C975" s="56"/>
      <c r="D975" s="56"/>
      <c r="E975" s="56"/>
      <c r="F975" s="56"/>
      <c r="G975" s="56"/>
      <c r="H975" s="57"/>
      <c r="I975" s="57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</row>
    <row r="976" ht="35.25" customHeight="1">
      <c r="A976" s="56"/>
      <c r="B976" s="56"/>
      <c r="C976" s="56"/>
      <c r="D976" s="56"/>
      <c r="E976" s="56"/>
      <c r="F976" s="56"/>
      <c r="G976" s="56"/>
      <c r="H976" s="57"/>
      <c r="I976" s="57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</row>
    <row r="977" ht="35.25" customHeight="1">
      <c r="A977" s="56"/>
      <c r="B977" s="56"/>
      <c r="C977" s="56"/>
      <c r="D977" s="56"/>
      <c r="E977" s="56"/>
      <c r="F977" s="56"/>
      <c r="G977" s="56"/>
      <c r="H977" s="57"/>
      <c r="I977" s="57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</row>
    <row r="978" ht="35.25" customHeight="1">
      <c r="A978" s="56"/>
      <c r="B978" s="56"/>
      <c r="C978" s="56"/>
      <c r="D978" s="56"/>
      <c r="E978" s="56"/>
      <c r="F978" s="56"/>
      <c r="G978" s="56"/>
      <c r="H978" s="57"/>
      <c r="I978" s="57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</row>
    <row r="979" ht="35.25" customHeight="1">
      <c r="A979" s="56"/>
      <c r="B979" s="56"/>
      <c r="C979" s="56"/>
      <c r="D979" s="56"/>
      <c r="E979" s="56"/>
      <c r="F979" s="56"/>
      <c r="G979" s="56"/>
      <c r="H979" s="57"/>
      <c r="I979" s="57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</row>
    <row r="980" ht="35.25" customHeight="1">
      <c r="A980" s="56"/>
      <c r="B980" s="56"/>
      <c r="C980" s="56"/>
      <c r="D980" s="56"/>
      <c r="E980" s="56"/>
      <c r="F980" s="56"/>
      <c r="G980" s="56"/>
      <c r="H980" s="57"/>
      <c r="I980" s="57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</row>
    <row r="981" ht="35.25" customHeight="1">
      <c r="A981" s="56"/>
      <c r="B981" s="56"/>
      <c r="C981" s="56"/>
      <c r="D981" s="56"/>
      <c r="E981" s="56"/>
      <c r="F981" s="56"/>
      <c r="G981" s="56"/>
      <c r="H981" s="57"/>
      <c r="I981" s="57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</row>
    <row r="982" ht="35.25" customHeight="1">
      <c r="A982" s="56"/>
      <c r="B982" s="56"/>
      <c r="C982" s="56"/>
      <c r="D982" s="56"/>
      <c r="E982" s="56"/>
      <c r="F982" s="56"/>
      <c r="G982" s="56"/>
      <c r="H982" s="57"/>
      <c r="I982" s="57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</row>
    <row r="983" ht="35.25" customHeight="1">
      <c r="A983" s="56"/>
      <c r="B983" s="56"/>
      <c r="C983" s="56"/>
      <c r="D983" s="56"/>
      <c r="E983" s="56"/>
      <c r="F983" s="56"/>
      <c r="G983" s="56"/>
      <c r="H983" s="57"/>
      <c r="I983" s="57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</row>
    <row r="984" ht="35.25" customHeight="1">
      <c r="A984" s="56"/>
      <c r="B984" s="56"/>
      <c r="C984" s="56"/>
      <c r="D984" s="56"/>
      <c r="E984" s="56"/>
      <c r="F984" s="56"/>
      <c r="G984" s="56"/>
      <c r="H984" s="57"/>
      <c r="I984" s="57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</row>
    <row r="985" ht="35.25" customHeight="1">
      <c r="A985" s="56"/>
      <c r="B985" s="56"/>
      <c r="C985" s="56"/>
      <c r="D985" s="56"/>
      <c r="E985" s="56"/>
      <c r="F985" s="56"/>
      <c r="G985" s="56"/>
      <c r="H985" s="57"/>
      <c r="I985" s="57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</row>
    <row r="986" ht="35.25" customHeight="1">
      <c r="A986" s="56"/>
      <c r="B986" s="56"/>
      <c r="C986" s="56"/>
      <c r="D986" s="56"/>
      <c r="E986" s="56"/>
      <c r="F986" s="56"/>
      <c r="G986" s="56"/>
      <c r="H986" s="57"/>
      <c r="I986" s="57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</row>
    <row r="987" ht="35.25" customHeight="1">
      <c r="A987" s="56"/>
      <c r="B987" s="56"/>
      <c r="C987" s="56"/>
      <c r="D987" s="56"/>
      <c r="E987" s="56"/>
      <c r="F987" s="56"/>
      <c r="G987" s="56"/>
      <c r="H987" s="57"/>
      <c r="I987" s="57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</row>
    <row r="988" ht="35.25" customHeight="1">
      <c r="A988" s="56"/>
      <c r="B988" s="56"/>
      <c r="C988" s="56"/>
      <c r="D988" s="56"/>
      <c r="E988" s="56"/>
      <c r="F988" s="56"/>
      <c r="G988" s="56"/>
      <c r="H988" s="57"/>
      <c r="I988" s="57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</row>
    <row r="989" ht="35.25" customHeight="1">
      <c r="A989" s="56"/>
      <c r="B989" s="56"/>
      <c r="C989" s="56"/>
      <c r="D989" s="56"/>
      <c r="E989" s="56"/>
      <c r="F989" s="56"/>
      <c r="G989" s="56"/>
      <c r="H989" s="57"/>
      <c r="I989" s="57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</row>
    <row r="990" ht="35.25" customHeight="1">
      <c r="A990" s="56"/>
      <c r="B990" s="56"/>
      <c r="C990" s="56"/>
      <c r="D990" s="56"/>
      <c r="E990" s="56"/>
      <c r="F990" s="56"/>
      <c r="G990" s="56"/>
      <c r="H990" s="57"/>
      <c r="I990" s="57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</row>
    <row r="991" ht="35.25" customHeight="1">
      <c r="A991" s="56"/>
      <c r="B991" s="56"/>
      <c r="C991" s="56"/>
      <c r="D991" s="56"/>
      <c r="E991" s="56"/>
      <c r="F991" s="56"/>
      <c r="G991" s="56"/>
      <c r="H991" s="57"/>
      <c r="I991" s="57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</row>
  </sheetData>
  <mergeCells count="1">
    <mergeCell ref="B2:C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3.75"/>
    <col customWidth="1" min="3" max="26" width="12.75"/>
  </cols>
  <sheetData>
    <row r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ht="83.25" customHeight="1">
      <c r="A2" s="56"/>
      <c r="B2" s="65" t="s">
        <v>54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</row>
    <row r="3" ht="25.5" customHeight="1">
      <c r="A3" s="56"/>
      <c r="B3" s="66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>
      <c r="A5" s="56"/>
      <c r="B5" s="68"/>
      <c r="C5" s="69">
        <v>45292.0</v>
      </c>
      <c r="D5" s="69">
        <v>45323.0</v>
      </c>
      <c r="E5" s="69">
        <v>45352.0</v>
      </c>
      <c r="F5" s="69">
        <v>45383.0</v>
      </c>
      <c r="G5" s="69">
        <v>45413.0</v>
      </c>
      <c r="H5" s="69">
        <v>45444.0</v>
      </c>
      <c r="I5" s="69">
        <v>45474.0</v>
      </c>
      <c r="J5" s="69">
        <v>45505.0</v>
      </c>
      <c r="K5" s="69">
        <v>45536.0</v>
      </c>
      <c r="L5" s="69">
        <v>45566.0</v>
      </c>
      <c r="M5" s="69">
        <v>45597.0</v>
      </c>
      <c r="N5" s="69">
        <v>45627.0</v>
      </c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</row>
    <row r="6">
      <c r="A6" s="56"/>
      <c r="B6" s="70" t="s">
        <v>55</v>
      </c>
      <c r="C6" s="71">
        <v>56345.0</v>
      </c>
      <c r="D6" s="68">
        <v>56520.0</v>
      </c>
      <c r="E6" s="68">
        <v>58318.0</v>
      </c>
      <c r="F6" s="68">
        <v>47862.0</v>
      </c>
      <c r="G6" s="68">
        <v>40747.0</v>
      </c>
      <c r="H6" s="68">
        <v>42654.0</v>
      </c>
      <c r="I6" s="68">
        <v>58066.0</v>
      </c>
      <c r="J6" s="68">
        <v>45173.0</v>
      </c>
      <c r="K6" s="68">
        <v>50768.0</v>
      </c>
      <c r="L6" s="68">
        <v>59232.0</v>
      </c>
      <c r="M6" s="68">
        <v>60806.0</v>
      </c>
      <c r="N6" s="68">
        <v>53874.0</v>
      </c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</row>
    <row r="7">
      <c r="A7" s="56"/>
      <c r="B7" s="70" t="s">
        <v>56</v>
      </c>
      <c r="C7" s="68">
        <v>34120.0</v>
      </c>
      <c r="D7" s="68">
        <v>32971.0</v>
      </c>
      <c r="E7" s="68">
        <v>39440.0</v>
      </c>
      <c r="F7" s="68">
        <v>33848.0</v>
      </c>
      <c r="G7" s="68">
        <v>36245.0</v>
      </c>
      <c r="H7" s="68">
        <v>37696.0</v>
      </c>
      <c r="I7" s="68">
        <v>54419.0</v>
      </c>
      <c r="J7" s="68">
        <v>41444.0</v>
      </c>
      <c r="K7" s="68">
        <v>46663.0</v>
      </c>
      <c r="L7" s="68">
        <v>46439.0</v>
      </c>
      <c r="M7" s="68">
        <v>41612.0</v>
      </c>
      <c r="N7" s="68">
        <v>30568.0</v>
      </c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</row>
    <row r="8">
      <c r="A8" s="56"/>
      <c r="B8" s="70" t="s">
        <v>57</v>
      </c>
      <c r="C8" s="68">
        <v>91334.0</v>
      </c>
      <c r="D8" s="68">
        <v>75231.0</v>
      </c>
      <c r="E8" s="68">
        <v>61237.0</v>
      </c>
      <c r="F8" s="68">
        <v>36390.0</v>
      </c>
      <c r="G8" s="68">
        <v>26446.0</v>
      </c>
      <c r="H8" s="68">
        <v>48118.0</v>
      </c>
      <c r="I8" s="68">
        <v>81277.0</v>
      </c>
      <c r="J8" s="68">
        <v>73665.0</v>
      </c>
      <c r="K8" s="68">
        <v>64996.0</v>
      </c>
      <c r="L8" s="68">
        <v>60793.0</v>
      </c>
      <c r="M8" s="68">
        <v>48517.0</v>
      </c>
      <c r="N8" s="68">
        <v>70736.0</v>
      </c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</row>
    <row r="9">
      <c r="A9" s="56"/>
      <c r="B9" s="70" t="s">
        <v>58</v>
      </c>
      <c r="C9" s="68">
        <v>3692.0</v>
      </c>
      <c r="D9" s="68">
        <v>6474.0</v>
      </c>
      <c r="E9" s="68">
        <v>3914.0</v>
      </c>
      <c r="F9" s="68">
        <v>3445.0</v>
      </c>
      <c r="G9" s="68">
        <v>849.0</v>
      </c>
      <c r="H9" s="68">
        <v>3644.0</v>
      </c>
      <c r="I9" s="68">
        <v>13210.0</v>
      </c>
      <c r="J9" s="68">
        <v>11288.0</v>
      </c>
      <c r="K9" s="68">
        <v>9651.0</v>
      </c>
      <c r="L9" s="68">
        <v>3649.0</v>
      </c>
      <c r="M9" s="68">
        <v>2694.0</v>
      </c>
      <c r="N9" s="68">
        <v>3225.0</v>
      </c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</row>
    <row r="11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</row>
    <row r="12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</row>
    <row r="13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</row>
    <row r="14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</row>
    <row r="15">
      <c r="A15" s="56"/>
      <c r="B15" s="56"/>
      <c r="C15" s="56"/>
      <c r="D15" s="56"/>
      <c r="E15" s="56"/>
      <c r="F15" s="56"/>
      <c r="G15" s="56"/>
      <c r="H15" s="56"/>
      <c r="I15" s="56"/>
      <c r="J15" s="72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>
      <c r="A16" s="56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</row>
    <row r="18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</row>
    <row r="19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</row>
    <row r="20">
      <c r="A20" s="56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</row>
    <row r="23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</row>
    <row r="24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</row>
    <row r="25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</row>
    <row r="26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</row>
    <row r="28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</row>
    <row r="29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</row>
    <row r="30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</row>
    <row r="31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</row>
    <row r="32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</row>
    <row r="33" ht="54.75" customHeight="1">
      <c r="A33" s="56"/>
      <c r="B33" s="73" t="s">
        <v>59</v>
      </c>
      <c r="C33" s="3"/>
      <c r="D33" s="3"/>
      <c r="E33" s="3"/>
      <c r="F33" s="4"/>
      <c r="G33" s="74" t="s">
        <v>60</v>
      </c>
      <c r="H33" s="3"/>
      <c r="I33" s="3"/>
      <c r="J33" s="3"/>
      <c r="K33" s="4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</row>
    <row r="34" ht="39.0" customHeight="1">
      <c r="A34" s="56"/>
      <c r="B34" s="73" t="s">
        <v>61</v>
      </c>
      <c r="C34" s="3"/>
      <c r="D34" s="3"/>
      <c r="E34" s="3"/>
      <c r="F34" s="4"/>
      <c r="G34" s="75" t="s">
        <v>62</v>
      </c>
      <c r="H34" s="3"/>
      <c r="I34" s="3"/>
      <c r="J34" s="3"/>
      <c r="K34" s="4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</row>
    <row r="35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</row>
    <row r="36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</sheetData>
  <mergeCells count="5">
    <mergeCell ref="B2:N2"/>
    <mergeCell ref="B33:F33"/>
    <mergeCell ref="G33:K33"/>
    <mergeCell ref="B34:F34"/>
    <mergeCell ref="G34:K34"/>
  </mergeCells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9.0"/>
    <col customWidth="1" min="3" max="3" width="15.13"/>
    <col customWidth="1" min="4" max="4" width="15.63"/>
    <col customWidth="1" min="5" max="5" width="16.38"/>
    <col customWidth="1" min="6" max="6" width="18.25"/>
    <col customWidth="1" min="7" max="7" width="23.38"/>
    <col customWidth="1" min="8" max="8" width="12.25"/>
    <col customWidth="1" min="9" max="9" width="19.0"/>
    <col customWidth="1" min="10" max="10" width="24.13"/>
    <col customWidth="1" min="11" max="11" width="18.63"/>
    <col customWidth="1" min="12" max="15" width="9.13"/>
    <col customWidth="1" min="16" max="16" width="17.38"/>
    <col customWidth="1" min="17" max="39" width="12.75"/>
  </cols>
  <sheetData>
    <row r="1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ht="66.75" customHeight="1">
      <c r="B2" s="78" t="s">
        <v>63</v>
      </c>
      <c r="C2" s="3"/>
      <c r="D2" s="3"/>
      <c r="E2" s="3"/>
      <c r="F2" s="3"/>
      <c r="G2" s="3"/>
      <c r="H2" s="3"/>
      <c r="I2" s="3"/>
      <c r="J2" s="3"/>
      <c r="K2" s="4"/>
    </row>
    <row r="3">
      <c r="A3" s="79"/>
      <c r="B3" s="80" t="s">
        <v>64</v>
      </c>
      <c r="C3" s="81"/>
      <c r="D3" s="81"/>
      <c r="E3" s="81"/>
      <c r="F3" s="81"/>
      <c r="G3" s="81"/>
      <c r="H3" s="81"/>
      <c r="I3" s="81"/>
      <c r="J3" s="81"/>
      <c r="K3" s="82"/>
      <c r="L3" s="76"/>
      <c r="M3" s="76"/>
      <c r="N3" s="83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ht="18.0" customHeight="1">
      <c r="A4" s="79"/>
      <c r="B4" s="84" t="s">
        <v>65</v>
      </c>
      <c r="C4" s="85"/>
      <c r="D4" s="3"/>
      <c r="E4" s="3"/>
      <c r="F4" s="3"/>
      <c r="G4" s="3"/>
      <c r="H4" s="3"/>
      <c r="I4" s="3"/>
      <c r="J4" s="4"/>
      <c r="K4" s="84" t="s">
        <v>66</v>
      </c>
      <c r="L4" s="86" t="s">
        <v>25</v>
      </c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</row>
    <row r="5">
      <c r="A5" s="79"/>
      <c r="B5" s="87"/>
      <c r="C5" s="88" t="s">
        <v>67</v>
      </c>
      <c r="D5" s="88" t="s">
        <v>68</v>
      </c>
      <c r="E5" s="88" t="s">
        <v>69</v>
      </c>
      <c r="F5" s="88" t="s">
        <v>70</v>
      </c>
      <c r="G5" s="88" t="s">
        <v>71</v>
      </c>
      <c r="H5" s="88" t="s">
        <v>72</v>
      </c>
      <c r="I5" s="88" t="s">
        <v>73</v>
      </c>
      <c r="J5" s="88"/>
      <c r="K5" s="89"/>
      <c r="L5" s="90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</row>
    <row r="6">
      <c r="A6" s="79"/>
      <c r="B6" s="91" t="s">
        <v>74</v>
      </c>
      <c r="C6" s="92">
        <v>15.0</v>
      </c>
      <c r="D6" s="93">
        <v>1200000.0</v>
      </c>
      <c r="E6" s="92">
        <v>1.0</v>
      </c>
      <c r="F6" s="94">
        <f t="shared" ref="F6:F17" si="1">D6*E6*C6</f>
        <v>18000000</v>
      </c>
      <c r="G6" s="95">
        <v>0.0</v>
      </c>
      <c r="H6" s="93">
        <v>1200000.0</v>
      </c>
      <c r="I6" s="96">
        <f t="shared" ref="I6:I13" si="2">C6*H6*G6</f>
        <v>0</v>
      </c>
      <c r="J6" s="97"/>
      <c r="K6" s="98">
        <f t="shared" ref="K6:K17" si="3">I6</f>
        <v>0</v>
      </c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</row>
    <row r="7">
      <c r="A7" s="79"/>
      <c r="B7" s="91" t="s">
        <v>75</v>
      </c>
      <c r="C7" s="92">
        <v>15.0</v>
      </c>
      <c r="D7" s="93">
        <v>1200000.0</v>
      </c>
      <c r="E7" s="92">
        <v>1.0</v>
      </c>
      <c r="F7" s="94">
        <f t="shared" si="1"/>
        <v>18000000</v>
      </c>
      <c r="G7" s="95">
        <v>0.0</v>
      </c>
      <c r="H7" s="93">
        <v>1200000.0</v>
      </c>
      <c r="I7" s="96">
        <f t="shared" si="2"/>
        <v>0</v>
      </c>
      <c r="J7" s="93"/>
      <c r="K7" s="98">
        <f t="shared" si="3"/>
        <v>0</v>
      </c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</row>
    <row r="8">
      <c r="A8" s="79"/>
      <c r="B8" s="91" t="s">
        <v>76</v>
      </c>
      <c r="C8" s="92">
        <v>15.0</v>
      </c>
      <c r="D8" s="93">
        <v>1050000.0</v>
      </c>
      <c r="E8" s="92">
        <v>1.0</v>
      </c>
      <c r="F8" s="94">
        <f t="shared" si="1"/>
        <v>15750000</v>
      </c>
      <c r="G8" s="95">
        <v>0.0</v>
      </c>
      <c r="H8" s="93">
        <v>1050000.0</v>
      </c>
      <c r="I8" s="96">
        <f t="shared" si="2"/>
        <v>0</v>
      </c>
      <c r="J8" s="93"/>
      <c r="K8" s="98">
        <f t="shared" si="3"/>
        <v>0</v>
      </c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</row>
    <row r="9">
      <c r="A9" s="79"/>
      <c r="B9" s="91" t="s">
        <v>77</v>
      </c>
      <c r="C9" s="92">
        <v>15.0</v>
      </c>
      <c r="D9" s="93">
        <v>1050000.0</v>
      </c>
      <c r="E9" s="92">
        <v>1.0</v>
      </c>
      <c r="F9" s="94">
        <f t="shared" si="1"/>
        <v>15750000</v>
      </c>
      <c r="G9" s="95">
        <v>0.3</v>
      </c>
      <c r="H9" s="93">
        <v>1050000.0</v>
      </c>
      <c r="I9" s="96">
        <f t="shared" si="2"/>
        <v>4725000</v>
      </c>
      <c r="J9" s="93"/>
      <c r="K9" s="98">
        <f t="shared" si="3"/>
        <v>4725000</v>
      </c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</row>
    <row r="10">
      <c r="A10" s="79"/>
      <c r="B10" s="91" t="s">
        <v>78</v>
      </c>
      <c r="C10" s="92">
        <v>15.0</v>
      </c>
      <c r="D10" s="93">
        <v>1050000.0</v>
      </c>
      <c r="E10" s="92">
        <v>1.0</v>
      </c>
      <c r="F10" s="94">
        <f t="shared" si="1"/>
        <v>15750000</v>
      </c>
      <c r="G10" s="95">
        <v>0.5</v>
      </c>
      <c r="H10" s="93">
        <v>1050000.0</v>
      </c>
      <c r="I10" s="96">
        <f t="shared" si="2"/>
        <v>7875000</v>
      </c>
      <c r="J10" s="93"/>
      <c r="K10" s="98">
        <f t="shared" si="3"/>
        <v>7875000</v>
      </c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</row>
    <row r="11">
      <c r="A11" s="79"/>
      <c r="B11" s="91" t="s">
        <v>79</v>
      </c>
      <c r="C11" s="92">
        <v>15.0</v>
      </c>
      <c r="D11" s="93">
        <v>1900000.0</v>
      </c>
      <c r="E11" s="92">
        <v>1.0</v>
      </c>
      <c r="F11" s="94">
        <f t="shared" si="1"/>
        <v>28500000</v>
      </c>
      <c r="G11" s="95">
        <v>0.63</v>
      </c>
      <c r="H11" s="93">
        <v>1900000.0</v>
      </c>
      <c r="I11" s="96">
        <f t="shared" si="2"/>
        <v>17955000</v>
      </c>
      <c r="J11" s="93"/>
      <c r="K11" s="98">
        <f t="shared" si="3"/>
        <v>17955000</v>
      </c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</row>
    <row r="12">
      <c r="A12" s="79"/>
      <c r="B12" s="91" t="s">
        <v>80</v>
      </c>
      <c r="C12" s="92">
        <v>15.0</v>
      </c>
      <c r="D12" s="93">
        <v>1900000.0</v>
      </c>
      <c r="E12" s="92">
        <v>1.0</v>
      </c>
      <c r="F12" s="94">
        <f t="shared" si="1"/>
        <v>28500000</v>
      </c>
      <c r="G12" s="95">
        <v>0.6</v>
      </c>
      <c r="H12" s="93">
        <v>1900000.0</v>
      </c>
      <c r="I12" s="96">
        <f t="shared" si="2"/>
        <v>17100000</v>
      </c>
      <c r="J12" s="93"/>
      <c r="K12" s="98">
        <f t="shared" si="3"/>
        <v>17100000</v>
      </c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</row>
    <row r="13">
      <c r="A13" s="79"/>
      <c r="B13" s="91" t="s">
        <v>81</v>
      </c>
      <c r="C13" s="92">
        <v>15.0</v>
      </c>
      <c r="D13" s="93">
        <v>1900000.0</v>
      </c>
      <c r="E13" s="92">
        <v>1.0</v>
      </c>
      <c r="F13" s="94">
        <f t="shared" si="1"/>
        <v>28500000</v>
      </c>
      <c r="G13" s="95">
        <v>0.57</v>
      </c>
      <c r="H13" s="93">
        <v>1900000.0</v>
      </c>
      <c r="I13" s="96">
        <f t="shared" si="2"/>
        <v>16245000</v>
      </c>
      <c r="J13" s="93"/>
      <c r="K13" s="98">
        <f t="shared" si="3"/>
        <v>16245000</v>
      </c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</row>
    <row r="14">
      <c r="A14" s="79"/>
      <c r="B14" s="91" t="s">
        <v>82</v>
      </c>
      <c r="C14" s="92">
        <v>15.0</v>
      </c>
      <c r="D14" s="93">
        <v>800000.0</v>
      </c>
      <c r="E14" s="92">
        <v>2.0</v>
      </c>
      <c r="F14" s="94">
        <f t="shared" si="1"/>
        <v>24000000</v>
      </c>
      <c r="G14" s="95">
        <v>0.55</v>
      </c>
      <c r="H14" s="93">
        <v>800000.0</v>
      </c>
      <c r="I14" s="96">
        <f t="shared" ref="I14:I16" si="4">C14*E14*H14*G14</f>
        <v>13200000</v>
      </c>
      <c r="J14" s="93"/>
      <c r="K14" s="98">
        <f t="shared" si="3"/>
        <v>13200000</v>
      </c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</row>
    <row r="15">
      <c r="A15" s="79"/>
      <c r="B15" s="91" t="s">
        <v>83</v>
      </c>
      <c r="C15" s="92">
        <v>15.0</v>
      </c>
      <c r="D15" s="93">
        <v>800000.0</v>
      </c>
      <c r="E15" s="92">
        <v>2.0</v>
      </c>
      <c r="F15" s="94">
        <f t="shared" si="1"/>
        <v>24000000</v>
      </c>
      <c r="G15" s="95">
        <v>0.5</v>
      </c>
      <c r="H15" s="93">
        <v>800000.0</v>
      </c>
      <c r="I15" s="96">
        <f t="shared" si="4"/>
        <v>12000000</v>
      </c>
      <c r="J15" s="93"/>
      <c r="K15" s="98">
        <f t="shared" si="3"/>
        <v>12000000</v>
      </c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</row>
    <row r="16">
      <c r="A16" s="79"/>
      <c r="B16" s="91" t="s">
        <v>84</v>
      </c>
      <c r="C16" s="92">
        <v>15.0</v>
      </c>
      <c r="D16" s="93">
        <v>800000.0</v>
      </c>
      <c r="E16" s="92">
        <v>2.0</v>
      </c>
      <c r="F16" s="94">
        <f t="shared" si="1"/>
        <v>24000000</v>
      </c>
      <c r="G16" s="95">
        <v>0.6</v>
      </c>
      <c r="H16" s="93">
        <v>800000.0</v>
      </c>
      <c r="I16" s="96">
        <f t="shared" si="4"/>
        <v>14400000</v>
      </c>
      <c r="J16" s="93"/>
      <c r="K16" s="98">
        <f t="shared" si="3"/>
        <v>14400000</v>
      </c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</row>
    <row r="17">
      <c r="A17" s="79"/>
      <c r="B17" s="91" t="s">
        <v>85</v>
      </c>
      <c r="C17" s="92">
        <v>15.0</v>
      </c>
      <c r="D17" s="93">
        <f>D6</f>
        <v>1200000</v>
      </c>
      <c r="E17" s="92">
        <v>1.0</v>
      </c>
      <c r="F17" s="94">
        <f t="shared" si="1"/>
        <v>18000000</v>
      </c>
      <c r="G17" s="95">
        <v>0.5</v>
      </c>
      <c r="H17" s="93">
        <f>H6</f>
        <v>1200000</v>
      </c>
      <c r="I17" s="96">
        <f>C17*H17*G17</f>
        <v>9000000</v>
      </c>
      <c r="J17" s="93"/>
      <c r="K17" s="98">
        <f t="shared" si="3"/>
        <v>9000000</v>
      </c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</row>
    <row r="18">
      <c r="A18" s="76"/>
      <c r="B18" s="99"/>
      <c r="C18" s="99"/>
      <c r="D18" s="99"/>
      <c r="E18" s="99"/>
      <c r="F18" s="76"/>
      <c r="G18" s="76"/>
      <c r="H18" s="76"/>
      <c r="I18" s="76"/>
      <c r="J18" s="76"/>
      <c r="K18" s="100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</row>
    <row r="19">
      <c r="A19" s="79"/>
      <c r="B19" s="101" t="s">
        <v>86</v>
      </c>
      <c r="C19" s="102" t="s">
        <v>87</v>
      </c>
      <c r="D19" s="81"/>
      <c r="E19" s="82"/>
      <c r="F19" s="76"/>
      <c r="G19" s="76"/>
      <c r="H19" s="76"/>
      <c r="I19" s="76"/>
      <c r="J19" s="103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</row>
    <row r="20">
      <c r="A20" s="79"/>
      <c r="B20" s="87"/>
      <c r="C20" s="104"/>
      <c r="D20" s="105"/>
      <c r="E20" s="105"/>
      <c r="F20" s="76"/>
      <c r="G20" s="76"/>
      <c r="H20" s="76"/>
      <c r="I20" s="76"/>
      <c r="J20" s="103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</row>
    <row r="21">
      <c r="A21" s="79"/>
      <c r="B21" s="88" t="s">
        <v>88</v>
      </c>
      <c r="C21" s="106" t="s">
        <v>89</v>
      </c>
      <c r="D21" s="107"/>
      <c r="E21" s="107"/>
      <c r="F21" s="86" t="s">
        <v>90</v>
      </c>
      <c r="G21" s="108"/>
      <c r="H21" s="76"/>
      <c r="I21" s="76"/>
      <c r="J21" s="103"/>
      <c r="K21" s="109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</row>
    <row r="22">
      <c r="A22" s="79"/>
      <c r="B22" s="88" t="s">
        <v>91</v>
      </c>
      <c r="C22" s="106" t="s">
        <v>92</v>
      </c>
      <c r="D22" s="107"/>
      <c r="E22" s="107"/>
      <c r="F22" s="110"/>
      <c r="G22" s="108"/>
      <c r="H22" s="76"/>
      <c r="I22" s="76"/>
      <c r="J22" s="103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</row>
    <row r="23">
      <c r="A23" s="79"/>
      <c r="B23" s="88" t="s">
        <v>93</v>
      </c>
      <c r="C23" s="97">
        <v>1900000.0</v>
      </c>
      <c r="D23" s="107"/>
      <c r="E23" s="107"/>
      <c r="F23" s="90"/>
      <c r="G23" s="108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</row>
    <row r="24">
      <c r="A24" s="76"/>
      <c r="B24" s="111" t="s">
        <v>94</v>
      </c>
      <c r="C24" s="97">
        <v>710000.0</v>
      </c>
      <c r="D24" s="107"/>
      <c r="E24" s="107"/>
      <c r="G24" s="108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</row>
    <row r="25">
      <c r="A25" s="76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</row>
    <row r="26" ht="15.75" customHeight="1">
      <c r="A26" s="79"/>
      <c r="B26" s="112" t="s">
        <v>95</v>
      </c>
      <c r="C26" s="3"/>
      <c r="D26" s="3"/>
      <c r="E26" s="3"/>
      <c r="F26" s="3"/>
      <c r="G26" s="3"/>
      <c r="H26" s="3"/>
      <c r="I26" s="3"/>
      <c r="J26" s="113"/>
      <c r="K26" s="114"/>
      <c r="L26" s="115"/>
      <c r="M26" s="115"/>
      <c r="N26" s="115"/>
      <c r="O26" s="115"/>
      <c r="P26" s="115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</row>
    <row r="27" ht="16.5" customHeight="1">
      <c r="A27" s="79"/>
      <c r="B27" s="116" t="s">
        <v>65</v>
      </c>
      <c r="C27" s="85"/>
      <c r="D27" s="3"/>
      <c r="E27" s="3"/>
      <c r="F27" s="3"/>
      <c r="G27" s="3"/>
      <c r="H27" s="3"/>
      <c r="I27" s="113"/>
      <c r="J27" s="116" t="s">
        <v>66</v>
      </c>
      <c r="K27" s="117"/>
      <c r="L27" s="117"/>
      <c r="M27" s="117"/>
      <c r="N27" s="117"/>
      <c r="O27" s="117"/>
      <c r="P27" s="117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</row>
    <row r="28">
      <c r="A28" s="79"/>
      <c r="B28" s="53"/>
      <c r="C28" s="118" t="s">
        <v>67</v>
      </c>
      <c r="D28" s="118" t="s">
        <v>68</v>
      </c>
      <c r="E28" s="118" t="s">
        <v>69</v>
      </c>
      <c r="F28" s="118" t="s">
        <v>70</v>
      </c>
      <c r="G28" s="118" t="s">
        <v>71</v>
      </c>
      <c r="H28" s="118" t="s">
        <v>72</v>
      </c>
      <c r="I28" s="118" t="s">
        <v>73</v>
      </c>
      <c r="J28" s="53"/>
      <c r="K28" s="119"/>
      <c r="L28" s="119"/>
      <c r="M28" s="119"/>
      <c r="N28" s="119"/>
      <c r="O28" s="119"/>
      <c r="P28" s="119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</row>
    <row r="29">
      <c r="A29" s="79"/>
      <c r="B29" s="91" t="s">
        <v>74</v>
      </c>
      <c r="C29" s="92">
        <v>15.0</v>
      </c>
      <c r="D29" s="93">
        <f>G44</f>
        <v>1700000</v>
      </c>
      <c r="E29" s="92">
        <v>3.0</v>
      </c>
      <c r="F29" s="120">
        <f t="shared" ref="F29:F40" si="5">D29*E29*C29</f>
        <v>76500000</v>
      </c>
      <c r="G29" s="121">
        <v>0.6</v>
      </c>
      <c r="H29" s="93">
        <f t="shared" ref="H29:H40" si="6">D29</f>
        <v>1700000</v>
      </c>
      <c r="I29" s="122">
        <f t="shared" ref="I29:I40" si="7">F29*G29</f>
        <v>45900000</v>
      </c>
      <c r="J29" s="123">
        <f t="shared" ref="J29:J40" si="8">I29</f>
        <v>45900000</v>
      </c>
      <c r="K29" s="124"/>
      <c r="L29" s="125"/>
      <c r="M29" s="126"/>
      <c r="N29" s="127"/>
      <c r="O29" s="124"/>
      <c r="P29" s="128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</row>
    <row r="30">
      <c r="A30" s="79"/>
      <c r="B30" s="91" t="s">
        <v>75</v>
      </c>
      <c r="C30" s="92">
        <v>15.0</v>
      </c>
      <c r="D30" s="93">
        <f t="shared" ref="D30:D31" si="9">G44</f>
        <v>1700000</v>
      </c>
      <c r="E30" s="92">
        <v>2.0</v>
      </c>
      <c r="F30" s="120">
        <f t="shared" si="5"/>
        <v>51000000</v>
      </c>
      <c r="G30" s="121">
        <v>0.6</v>
      </c>
      <c r="H30" s="93">
        <f t="shared" si="6"/>
        <v>1700000</v>
      </c>
      <c r="I30" s="122">
        <f t="shared" si="7"/>
        <v>30600000</v>
      </c>
      <c r="J30" s="123">
        <f t="shared" si="8"/>
        <v>30600000</v>
      </c>
      <c r="K30" s="124"/>
      <c r="L30" s="125"/>
      <c r="M30" s="126"/>
      <c r="N30" s="127"/>
      <c r="O30" s="124"/>
      <c r="P30" s="128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</row>
    <row r="31">
      <c r="A31" s="79"/>
      <c r="B31" s="91" t="s">
        <v>76</v>
      </c>
      <c r="C31" s="92">
        <v>15.0</v>
      </c>
      <c r="D31" s="93">
        <f t="shared" si="9"/>
        <v>1500000</v>
      </c>
      <c r="E31" s="92">
        <v>3.0</v>
      </c>
      <c r="F31" s="120">
        <f t="shared" si="5"/>
        <v>67500000</v>
      </c>
      <c r="G31" s="121">
        <v>0.6</v>
      </c>
      <c r="H31" s="93">
        <f t="shared" si="6"/>
        <v>1500000</v>
      </c>
      <c r="I31" s="122">
        <f t="shared" si="7"/>
        <v>40500000</v>
      </c>
      <c r="J31" s="123">
        <f t="shared" si="8"/>
        <v>40500000</v>
      </c>
      <c r="K31" s="124"/>
      <c r="L31" s="125"/>
      <c r="M31" s="126"/>
      <c r="N31" s="127"/>
      <c r="O31" s="124"/>
      <c r="P31" s="128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</row>
    <row r="32">
      <c r="A32" s="79"/>
      <c r="B32" s="91" t="s">
        <v>77</v>
      </c>
      <c r="C32" s="92">
        <v>15.0</v>
      </c>
      <c r="D32" s="93">
        <f>G45</f>
        <v>1500000</v>
      </c>
      <c r="E32" s="92">
        <v>3.0</v>
      </c>
      <c r="F32" s="120">
        <f t="shared" si="5"/>
        <v>67500000</v>
      </c>
      <c r="G32" s="121">
        <v>0.7</v>
      </c>
      <c r="H32" s="93">
        <f t="shared" si="6"/>
        <v>1500000</v>
      </c>
      <c r="I32" s="122">
        <f t="shared" si="7"/>
        <v>47250000</v>
      </c>
      <c r="J32" s="123">
        <f t="shared" si="8"/>
        <v>47250000</v>
      </c>
      <c r="K32" s="124"/>
      <c r="L32" s="125"/>
      <c r="M32" s="126"/>
      <c r="N32" s="127"/>
      <c r="O32" s="124"/>
      <c r="P32" s="128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</row>
    <row r="33">
      <c r="A33" s="79"/>
      <c r="B33" s="91" t="s">
        <v>78</v>
      </c>
      <c r="C33" s="92">
        <v>15.0</v>
      </c>
      <c r="D33" s="93">
        <f t="shared" ref="D33:D34" si="10">G45</f>
        <v>1500000</v>
      </c>
      <c r="E33" s="92">
        <v>3.0</v>
      </c>
      <c r="F33" s="120">
        <f t="shared" si="5"/>
        <v>67500000</v>
      </c>
      <c r="G33" s="121">
        <v>0.6</v>
      </c>
      <c r="H33" s="93">
        <f t="shared" si="6"/>
        <v>1500000</v>
      </c>
      <c r="I33" s="122">
        <f t="shared" si="7"/>
        <v>40500000</v>
      </c>
      <c r="J33" s="123">
        <f t="shared" si="8"/>
        <v>40500000</v>
      </c>
      <c r="K33" s="124"/>
      <c r="L33" s="125"/>
      <c r="M33" s="126"/>
      <c r="N33" s="127"/>
      <c r="O33" s="124"/>
      <c r="P33" s="128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</row>
    <row r="34">
      <c r="A34" s="79"/>
      <c r="B34" s="91" t="s">
        <v>79</v>
      </c>
      <c r="C34" s="92">
        <v>15.0</v>
      </c>
      <c r="D34" s="93">
        <f t="shared" si="10"/>
        <v>2400000</v>
      </c>
      <c r="E34" s="92">
        <v>2.0</v>
      </c>
      <c r="F34" s="120">
        <f t="shared" si="5"/>
        <v>72000000</v>
      </c>
      <c r="G34" s="121">
        <v>0.5</v>
      </c>
      <c r="H34" s="93">
        <f t="shared" si="6"/>
        <v>2400000</v>
      </c>
      <c r="I34" s="122">
        <f t="shared" si="7"/>
        <v>36000000</v>
      </c>
      <c r="J34" s="123">
        <f t="shared" si="8"/>
        <v>36000000</v>
      </c>
      <c r="K34" s="124"/>
      <c r="L34" s="125"/>
      <c r="M34" s="126"/>
      <c r="N34" s="127"/>
      <c r="O34" s="124"/>
      <c r="P34" s="128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</row>
    <row r="35">
      <c r="A35" s="79"/>
      <c r="B35" s="91" t="s">
        <v>80</v>
      </c>
      <c r="C35" s="92">
        <v>15.0</v>
      </c>
      <c r="D35" s="93">
        <f>G46</f>
        <v>2400000</v>
      </c>
      <c r="E35" s="92">
        <v>3.0</v>
      </c>
      <c r="F35" s="120">
        <f t="shared" si="5"/>
        <v>108000000</v>
      </c>
      <c r="G35" s="121">
        <v>0.7</v>
      </c>
      <c r="H35" s="93">
        <f t="shared" si="6"/>
        <v>2400000</v>
      </c>
      <c r="I35" s="122">
        <f t="shared" si="7"/>
        <v>75600000</v>
      </c>
      <c r="J35" s="123">
        <f t="shared" si="8"/>
        <v>75600000</v>
      </c>
      <c r="K35" s="124"/>
      <c r="L35" s="125"/>
      <c r="M35" s="126"/>
      <c r="N35" s="127"/>
      <c r="O35" s="124"/>
      <c r="P35" s="128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</row>
    <row r="36">
      <c r="A36" s="79"/>
      <c r="B36" s="91" t="s">
        <v>81</v>
      </c>
      <c r="C36" s="92">
        <v>15.0</v>
      </c>
      <c r="D36" s="93">
        <f t="shared" ref="D36:D37" si="11">G46</f>
        <v>2400000</v>
      </c>
      <c r="E36" s="92">
        <v>3.0</v>
      </c>
      <c r="F36" s="120">
        <f t="shared" si="5"/>
        <v>108000000</v>
      </c>
      <c r="G36" s="121">
        <v>0.6</v>
      </c>
      <c r="H36" s="93">
        <f t="shared" si="6"/>
        <v>2400000</v>
      </c>
      <c r="I36" s="122">
        <f t="shared" si="7"/>
        <v>64800000</v>
      </c>
      <c r="J36" s="123">
        <f t="shared" si="8"/>
        <v>64800000</v>
      </c>
      <c r="K36" s="124"/>
      <c r="L36" s="125"/>
      <c r="M36" s="126"/>
      <c r="N36" s="127"/>
      <c r="O36" s="124"/>
      <c r="P36" s="128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</row>
    <row r="37">
      <c r="A37" s="79"/>
      <c r="B37" s="91" t="s">
        <v>82</v>
      </c>
      <c r="C37" s="92">
        <v>15.0</v>
      </c>
      <c r="D37" s="93">
        <f t="shared" si="11"/>
        <v>1000000</v>
      </c>
      <c r="E37" s="92">
        <v>2.0</v>
      </c>
      <c r="F37" s="120">
        <f t="shared" si="5"/>
        <v>30000000</v>
      </c>
      <c r="G37" s="121">
        <v>0.6</v>
      </c>
      <c r="H37" s="93">
        <f t="shared" si="6"/>
        <v>1000000</v>
      </c>
      <c r="I37" s="122">
        <f t="shared" si="7"/>
        <v>18000000</v>
      </c>
      <c r="J37" s="123">
        <f t="shared" si="8"/>
        <v>18000000</v>
      </c>
      <c r="K37" s="124"/>
      <c r="L37" s="125"/>
      <c r="M37" s="126"/>
      <c r="N37" s="127"/>
      <c r="O37" s="124"/>
      <c r="P37" s="128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</row>
    <row r="38">
      <c r="A38" s="79"/>
      <c r="B38" s="91" t="s">
        <v>96</v>
      </c>
      <c r="C38" s="92">
        <v>15.0</v>
      </c>
      <c r="D38" s="93">
        <f>G47</f>
        <v>1000000</v>
      </c>
      <c r="E38" s="92">
        <v>3.0</v>
      </c>
      <c r="F38" s="120">
        <f t="shared" si="5"/>
        <v>45000000</v>
      </c>
      <c r="G38" s="121">
        <v>0.6</v>
      </c>
      <c r="H38" s="93">
        <f t="shared" si="6"/>
        <v>1000000</v>
      </c>
      <c r="I38" s="122">
        <f t="shared" si="7"/>
        <v>27000000</v>
      </c>
      <c r="J38" s="123">
        <f t="shared" si="8"/>
        <v>27000000</v>
      </c>
      <c r="K38" s="124"/>
      <c r="L38" s="125"/>
      <c r="M38" s="126"/>
      <c r="N38" s="127"/>
      <c r="O38" s="124"/>
      <c r="P38" s="128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</row>
    <row r="39">
      <c r="A39" s="79"/>
      <c r="B39" s="91" t="s">
        <v>97</v>
      </c>
      <c r="C39" s="92">
        <v>15.0</v>
      </c>
      <c r="D39" s="93">
        <f>G47</f>
        <v>1000000</v>
      </c>
      <c r="E39" s="92">
        <v>2.0</v>
      </c>
      <c r="F39" s="120">
        <f t="shared" si="5"/>
        <v>30000000</v>
      </c>
      <c r="G39" s="121">
        <v>0.7</v>
      </c>
      <c r="H39" s="93">
        <f t="shared" si="6"/>
        <v>1000000</v>
      </c>
      <c r="I39" s="122">
        <f t="shared" si="7"/>
        <v>21000000</v>
      </c>
      <c r="J39" s="123">
        <f t="shared" si="8"/>
        <v>21000000</v>
      </c>
      <c r="K39" s="124"/>
      <c r="L39" s="125"/>
      <c r="M39" s="126"/>
      <c r="N39" s="127"/>
      <c r="O39" s="124"/>
      <c r="P39" s="128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</row>
    <row r="40">
      <c r="A40" s="76"/>
      <c r="B40" s="91" t="s">
        <v>85</v>
      </c>
      <c r="C40" s="92">
        <v>15.0</v>
      </c>
      <c r="D40" s="93">
        <f>G44</f>
        <v>1700000</v>
      </c>
      <c r="E40" s="92">
        <v>2.0</v>
      </c>
      <c r="F40" s="120">
        <f t="shared" si="5"/>
        <v>51000000</v>
      </c>
      <c r="G40" s="121">
        <v>0.7</v>
      </c>
      <c r="H40" s="93">
        <f t="shared" si="6"/>
        <v>1700000</v>
      </c>
      <c r="I40" s="122">
        <f t="shared" si="7"/>
        <v>35700000</v>
      </c>
      <c r="J40" s="123">
        <f t="shared" si="8"/>
        <v>35700000</v>
      </c>
      <c r="K40" s="124"/>
      <c r="L40" s="125"/>
      <c r="M40" s="126"/>
      <c r="N40" s="127"/>
      <c r="O40" s="124"/>
      <c r="P40" s="128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</row>
    <row r="4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100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</row>
    <row r="42">
      <c r="A42" s="76"/>
      <c r="B42" s="101" t="s">
        <v>86</v>
      </c>
      <c r="C42" s="129" t="s">
        <v>98</v>
      </c>
      <c r="D42" s="81"/>
      <c r="E42" s="81"/>
      <c r="F42" s="130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</row>
    <row r="43" ht="51.0" customHeight="1">
      <c r="A43" s="79"/>
      <c r="B43" s="87"/>
      <c r="C43" s="104" t="s">
        <v>99</v>
      </c>
      <c r="D43" s="105" t="s">
        <v>100</v>
      </c>
      <c r="E43" s="131" t="s">
        <v>101</v>
      </c>
      <c r="F43" s="131" t="s">
        <v>102</v>
      </c>
      <c r="G43" s="132" t="s">
        <v>3</v>
      </c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</row>
    <row r="44">
      <c r="A44" s="79"/>
      <c r="B44" s="88" t="s">
        <v>88</v>
      </c>
      <c r="C44" s="97">
        <v>1200000.0</v>
      </c>
      <c r="D44" s="133">
        <v>0.24</v>
      </c>
      <c r="E44" s="134">
        <f t="shared" ref="E44:E47" si="12">C44*D44</f>
        <v>288000</v>
      </c>
      <c r="F44" s="135">
        <v>212000.0</v>
      </c>
      <c r="G44" s="136">
        <f t="shared" ref="G44:G47" si="13">C44+E44+F44</f>
        <v>1700000</v>
      </c>
      <c r="H44" s="76"/>
      <c r="I44" s="76" t="s">
        <v>103</v>
      </c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</row>
    <row r="45">
      <c r="A45" s="79"/>
      <c r="B45" s="88" t="s">
        <v>91</v>
      </c>
      <c r="C45" s="97">
        <v>1050000.0</v>
      </c>
      <c r="D45" s="133">
        <v>0.24</v>
      </c>
      <c r="E45" s="134">
        <f t="shared" si="12"/>
        <v>252000</v>
      </c>
      <c r="F45" s="135">
        <v>198000.0</v>
      </c>
      <c r="G45" s="136">
        <f t="shared" si="13"/>
        <v>1500000</v>
      </c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</row>
    <row r="46">
      <c r="A46" s="76"/>
      <c r="B46" s="88" t="s">
        <v>93</v>
      </c>
      <c r="C46" s="97">
        <v>1900000.0</v>
      </c>
      <c r="D46" s="133">
        <v>0.24</v>
      </c>
      <c r="E46" s="134">
        <f t="shared" si="12"/>
        <v>456000</v>
      </c>
      <c r="F46" s="135">
        <v>44000.0</v>
      </c>
      <c r="G46" s="136">
        <f t="shared" si="13"/>
        <v>2400000</v>
      </c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</row>
    <row r="47">
      <c r="A47" s="76"/>
      <c r="B47" s="111" t="s">
        <v>94</v>
      </c>
      <c r="C47" s="97">
        <v>710000.0</v>
      </c>
      <c r="D47" s="133">
        <v>0.24</v>
      </c>
      <c r="E47" s="134">
        <f t="shared" si="12"/>
        <v>170400</v>
      </c>
      <c r="F47" s="135">
        <v>119600.0</v>
      </c>
      <c r="G47" s="136">
        <f t="shared" si="13"/>
        <v>1000000</v>
      </c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</row>
    <row r="48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</row>
    <row r="49">
      <c r="A49" s="79"/>
      <c r="B49" s="112" t="s">
        <v>104</v>
      </c>
      <c r="C49" s="3"/>
      <c r="D49" s="3"/>
      <c r="E49" s="3"/>
      <c r="F49" s="3"/>
      <c r="G49" s="3"/>
      <c r="H49" s="3"/>
      <c r="I49" s="3"/>
      <c r="J49" s="3"/>
      <c r="K49" s="4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</row>
    <row r="50" ht="16.5" customHeight="1">
      <c r="A50" s="79"/>
      <c r="B50" s="84" t="s">
        <v>65</v>
      </c>
      <c r="C50" s="137" t="s">
        <v>105</v>
      </c>
      <c r="D50" s="81"/>
      <c r="E50" s="81"/>
      <c r="F50" s="82"/>
      <c r="G50" s="137"/>
      <c r="H50" s="81"/>
      <c r="I50" s="81"/>
      <c r="J50" s="82"/>
      <c r="K50" s="84" t="s">
        <v>66</v>
      </c>
      <c r="L50" s="86" t="s">
        <v>25</v>
      </c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</row>
    <row r="51">
      <c r="A51" s="79"/>
      <c r="B51" s="87"/>
      <c r="C51" s="88" t="s">
        <v>67</v>
      </c>
      <c r="D51" s="88" t="s">
        <v>68</v>
      </c>
      <c r="E51" s="88" t="s">
        <v>69</v>
      </c>
      <c r="F51" s="88" t="s">
        <v>70</v>
      </c>
      <c r="G51" s="88" t="s">
        <v>71</v>
      </c>
      <c r="H51" s="88" t="s">
        <v>72</v>
      </c>
      <c r="I51" s="88" t="s">
        <v>73</v>
      </c>
      <c r="J51" s="88"/>
      <c r="K51" s="87"/>
      <c r="L51" s="90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</row>
    <row r="52">
      <c r="A52" s="79"/>
      <c r="B52" s="91" t="s">
        <v>74</v>
      </c>
      <c r="C52" s="92">
        <v>15.0</v>
      </c>
      <c r="D52" s="93">
        <f>G67</f>
        <v>2200000</v>
      </c>
      <c r="E52" s="92">
        <v>4.0</v>
      </c>
      <c r="F52" s="94">
        <f t="shared" ref="F52:F63" si="14">D52*E52*C52</f>
        <v>132000000</v>
      </c>
      <c r="G52" s="95">
        <v>0.8</v>
      </c>
      <c r="H52" s="93">
        <f t="shared" ref="H52:H63" si="15">D52</f>
        <v>2200000</v>
      </c>
      <c r="I52" s="138">
        <f t="shared" ref="I52:I63" si="16">F52*G52</f>
        <v>105600000</v>
      </c>
      <c r="J52" s="93"/>
      <c r="K52" s="139">
        <f t="shared" ref="K52:K63" si="17">I52</f>
        <v>105600000</v>
      </c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</row>
    <row r="53">
      <c r="A53" s="79"/>
      <c r="B53" s="91" t="s">
        <v>75</v>
      </c>
      <c r="C53" s="92">
        <v>15.0</v>
      </c>
      <c r="D53" s="93">
        <f t="shared" ref="D53:D54" si="18">G67</f>
        <v>2200000</v>
      </c>
      <c r="E53" s="92">
        <v>4.0</v>
      </c>
      <c r="F53" s="94">
        <f t="shared" si="14"/>
        <v>132000000</v>
      </c>
      <c r="G53" s="95">
        <v>0.7</v>
      </c>
      <c r="H53" s="93">
        <f t="shared" si="15"/>
        <v>2200000</v>
      </c>
      <c r="I53" s="138">
        <f t="shared" si="16"/>
        <v>92400000</v>
      </c>
      <c r="J53" s="93"/>
      <c r="K53" s="139">
        <f t="shared" si="17"/>
        <v>92400000</v>
      </c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</row>
    <row r="54">
      <c r="A54" s="79"/>
      <c r="B54" s="91" t="s">
        <v>76</v>
      </c>
      <c r="C54" s="92">
        <v>15.0</v>
      </c>
      <c r="D54" s="93">
        <f t="shared" si="18"/>
        <v>1900000</v>
      </c>
      <c r="E54" s="92">
        <v>4.0</v>
      </c>
      <c r="F54" s="94">
        <f t="shared" si="14"/>
        <v>114000000</v>
      </c>
      <c r="G54" s="95">
        <v>0.8</v>
      </c>
      <c r="H54" s="93">
        <f t="shared" si="15"/>
        <v>1900000</v>
      </c>
      <c r="I54" s="138">
        <f t="shared" si="16"/>
        <v>91200000</v>
      </c>
      <c r="J54" s="93"/>
      <c r="K54" s="139">
        <f t="shared" si="17"/>
        <v>91200000</v>
      </c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</row>
    <row r="55">
      <c r="A55" s="79"/>
      <c r="B55" s="91" t="s">
        <v>77</v>
      </c>
      <c r="C55" s="92">
        <v>15.0</v>
      </c>
      <c r="D55" s="93">
        <f>G68</f>
        <v>1900000</v>
      </c>
      <c r="E55" s="92">
        <v>4.0</v>
      </c>
      <c r="F55" s="94">
        <f t="shared" si="14"/>
        <v>114000000</v>
      </c>
      <c r="G55" s="95">
        <v>0.8</v>
      </c>
      <c r="H55" s="93">
        <f t="shared" si="15"/>
        <v>1900000</v>
      </c>
      <c r="I55" s="138">
        <f t="shared" si="16"/>
        <v>91200000</v>
      </c>
      <c r="J55" s="93"/>
      <c r="K55" s="139">
        <f t="shared" si="17"/>
        <v>91200000</v>
      </c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</row>
    <row r="56">
      <c r="A56" s="79"/>
      <c r="B56" s="91" t="s">
        <v>78</v>
      </c>
      <c r="C56" s="92">
        <v>15.0</v>
      </c>
      <c r="D56" s="93">
        <f t="shared" ref="D56:D57" si="19">G68</f>
        <v>1900000</v>
      </c>
      <c r="E56" s="92">
        <v>4.0</v>
      </c>
      <c r="F56" s="94">
        <f t="shared" si="14"/>
        <v>114000000</v>
      </c>
      <c r="G56" s="95">
        <v>0.8</v>
      </c>
      <c r="H56" s="93">
        <f t="shared" si="15"/>
        <v>1900000</v>
      </c>
      <c r="I56" s="138">
        <f t="shared" si="16"/>
        <v>91200000</v>
      </c>
      <c r="J56" s="93"/>
      <c r="K56" s="139">
        <f t="shared" si="17"/>
        <v>91200000</v>
      </c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</row>
    <row r="57">
      <c r="A57" s="79"/>
      <c r="B57" s="91" t="s">
        <v>79</v>
      </c>
      <c r="C57" s="92">
        <v>15.0</v>
      </c>
      <c r="D57" s="93">
        <f t="shared" si="19"/>
        <v>3000000</v>
      </c>
      <c r="E57" s="92">
        <v>3.0</v>
      </c>
      <c r="F57" s="94">
        <f t="shared" si="14"/>
        <v>135000000</v>
      </c>
      <c r="G57" s="95">
        <v>0.7</v>
      </c>
      <c r="H57" s="93">
        <f t="shared" si="15"/>
        <v>3000000</v>
      </c>
      <c r="I57" s="138">
        <f t="shared" si="16"/>
        <v>94500000</v>
      </c>
      <c r="J57" s="93"/>
      <c r="K57" s="139">
        <f t="shared" si="17"/>
        <v>94500000</v>
      </c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</row>
    <row r="58">
      <c r="A58" s="79"/>
      <c r="B58" s="91" t="s">
        <v>80</v>
      </c>
      <c r="C58" s="92">
        <v>15.0</v>
      </c>
      <c r="D58" s="93">
        <f>G69</f>
        <v>3000000</v>
      </c>
      <c r="E58" s="92">
        <v>4.0</v>
      </c>
      <c r="F58" s="94">
        <f t="shared" si="14"/>
        <v>180000000</v>
      </c>
      <c r="G58" s="95">
        <v>0.8</v>
      </c>
      <c r="H58" s="93">
        <f t="shared" si="15"/>
        <v>3000000</v>
      </c>
      <c r="I58" s="138">
        <f t="shared" si="16"/>
        <v>144000000</v>
      </c>
      <c r="J58" s="93"/>
      <c r="K58" s="139">
        <f t="shared" si="17"/>
        <v>144000000</v>
      </c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</row>
    <row r="59">
      <c r="A59" s="79"/>
      <c r="B59" s="91" t="s">
        <v>81</v>
      </c>
      <c r="C59" s="92">
        <v>15.0</v>
      </c>
      <c r="D59" s="93">
        <f t="shared" ref="D59:D60" si="20">G69</f>
        <v>3000000</v>
      </c>
      <c r="E59" s="92">
        <v>4.0</v>
      </c>
      <c r="F59" s="94">
        <f t="shared" si="14"/>
        <v>180000000</v>
      </c>
      <c r="G59" s="95">
        <v>0.7</v>
      </c>
      <c r="H59" s="93">
        <f t="shared" si="15"/>
        <v>3000000</v>
      </c>
      <c r="I59" s="138">
        <f t="shared" si="16"/>
        <v>126000000</v>
      </c>
      <c r="J59" s="93"/>
      <c r="K59" s="139">
        <f t="shared" si="17"/>
        <v>126000000</v>
      </c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</row>
    <row r="60">
      <c r="A60" s="79"/>
      <c r="B60" s="91" t="s">
        <v>82</v>
      </c>
      <c r="C60" s="92">
        <v>15.0</v>
      </c>
      <c r="D60" s="93">
        <f t="shared" si="20"/>
        <v>1300000</v>
      </c>
      <c r="E60" s="92">
        <v>3.0</v>
      </c>
      <c r="F60" s="94">
        <f t="shared" si="14"/>
        <v>58500000</v>
      </c>
      <c r="G60" s="95">
        <v>0.7</v>
      </c>
      <c r="H60" s="93">
        <f t="shared" si="15"/>
        <v>1300000</v>
      </c>
      <c r="I60" s="138">
        <f t="shared" si="16"/>
        <v>40950000</v>
      </c>
      <c r="J60" s="93"/>
      <c r="K60" s="139">
        <f t="shared" si="17"/>
        <v>40950000</v>
      </c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</row>
    <row r="61">
      <c r="A61" s="79"/>
      <c r="B61" s="91" t="s">
        <v>96</v>
      </c>
      <c r="C61" s="92">
        <v>15.0</v>
      </c>
      <c r="D61" s="93">
        <f>G70</f>
        <v>1300000</v>
      </c>
      <c r="E61" s="92">
        <v>4.0</v>
      </c>
      <c r="F61" s="94">
        <f t="shared" si="14"/>
        <v>78000000</v>
      </c>
      <c r="G61" s="95">
        <v>0.8</v>
      </c>
      <c r="H61" s="93">
        <f t="shared" si="15"/>
        <v>1300000</v>
      </c>
      <c r="I61" s="138">
        <f t="shared" si="16"/>
        <v>62400000</v>
      </c>
      <c r="J61" s="93"/>
      <c r="K61" s="139">
        <f t="shared" si="17"/>
        <v>62400000</v>
      </c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</row>
    <row r="62">
      <c r="A62" s="79"/>
      <c r="B62" s="91" t="s">
        <v>97</v>
      </c>
      <c r="C62" s="92">
        <v>15.0</v>
      </c>
      <c r="D62" s="93">
        <f>G70</f>
        <v>1300000</v>
      </c>
      <c r="E62" s="92">
        <v>3.0</v>
      </c>
      <c r="F62" s="94">
        <f t="shared" si="14"/>
        <v>58500000</v>
      </c>
      <c r="G62" s="95">
        <v>0.8</v>
      </c>
      <c r="H62" s="93">
        <f t="shared" si="15"/>
        <v>1300000</v>
      </c>
      <c r="I62" s="138">
        <f t="shared" si="16"/>
        <v>46800000</v>
      </c>
      <c r="J62" s="93"/>
      <c r="K62" s="139">
        <f t="shared" si="17"/>
        <v>46800000</v>
      </c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</row>
    <row r="63">
      <c r="A63" s="76"/>
      <c r="B63" s="91" t="s">
        <v>85</v>
      </c>
      <c r="C63" s="92">
        <v>15.0</v>
      </c>
      <c r="D63" s="93">
        <f>G67</f>
        <v>2200000</v>
      </c>
      <c r="E63" s="92">
        <v>4.0</v>
      </c>
      <c r="F63" s="94">
        <f t="shared" si="14"/>
        <v>132000000</v>
      </c>
      <c r="G63" s="95">
        <v>0.9</v>
      </c>
      <c r="H63" s="93">
        <f t="shared" si="15"/>
        <v>2200000</v>
      </c>
      <c r="I63" s="138">
        <f t="shared" si="16"/>
        <v>118800000</v>
      </c>
      <c r="J63" s="93"/>
      <c r="K63" s="139">
        <f t="shared" si="17"/>
        <v>118800000</v>
      </c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</row>
    <row r="64">
      <c r="A64" s="76"/>
      <c r="B64" s="99"/>
      <c r="C64" s="99"/>
      <c r="D64" s="99"/>
      <c r="E64" s="99"/>
      <c r="F64" s="76"/>
      <c r="G64" s="76"/>
      <c r="H64" s="76"/>
      <c r="I64" s="76"/>
      <c r="J64" s="76"/>
      <c r="K64" s="100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</row>
    <row r="65">
      <c r="A65" s="79"/>
      <c r="B65" s="101" t="s">
        <v>86</v>
      </c>
      <c r="C65" s="129" t="s">
        <v>106</v>
      </c>
      <c r="D65" s="81"/>
      <c r="E65" s="81"/>
      <c r="F65" s="130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</row>
    <row r="66" ht="45.75" customHeight="1">
      <c r="A66" s="79"/>
      <c r="B66" s="87"/>
      <c r="C66" s="104" t="s">
        <v>107</v>
      </c>
      <c r="D66" s="105" t="s">
        <v>100</v>
      </c>
      <c r="E66" s="105" t="s">
        <v>108</v>
      </c>
      <c r="F66" s="131" t="s">
        <v>102</v>
      </c>
      <c r="G66" s="132" t="s">
        <v>3</v>
      </c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</row>
    <row r="67" ht="18.0" customHeight="1">
      <c r="A67" s="79"/>
      <c r="B67" s="88" t="s">
        <v>88</v>
      </c>
      <c r="C67" s="97">
        <f t="shared" ref="C67:C70" si="21">G44</f>
        <v>1700000</v>
      </c>
      <c r="D67" s="133">
        <v>0.24</v>
      </c>
      <c r="E67" s="134">
        <f t="shared" ref="E67:E70" si="22">C67*D67</f>
        <v>408000</v>
      </c>
      <c r="F67" s="134">
        <v>92000.0</v>
      </c>
      <c r="G67" s="136">
        <f t="shared" ref="G67:G70" si="23">C67+E67+F67</f>
        <v>2200000</v>
      </c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</row>
    <row r="68">
      <c r="A68" s="79"/>
      <c r="B68" s="88" t="s">
        <v>91</v>
      </c>
      <c r="C68" s="97">
        <f t="shared" si="21"/>
        <v>1500000</v>
      </c>
      <c r="D68" s="133">
        <v>0.24</v>
      </c>
      <c r="E68" s="134">
        <f t="shared" si="22"/>
        <v>360000</v>
      </c>
      <c r="F68" s="134">
        <v>40000.0</v>
      </c>
      <c r="G68" s="136">
        <f t="shared" si="23"/>
        <v>1900000</v>
      </c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</row>
    <row r="69">
      <c r="A69" s="76"/>
      <c r="B69" s="88" t="s">
        <v>93</v>
      </c>
      <c r="C69" s="97">
        <f t="shared" si="21"/>
        <v>2400000</v>
      </c>
      <c r="D69" s="133">
        <v>0.24</v>
      </c>
      <c r="E69" s="134">
        <f t="shared" si="22"/>
        <v>576000</v>
      </c>
      <c r="F69" s="134">
        <v>24000.0</v>
      </c>
      <c r="G69" s="136">
        <f t="shared" si="23"/>
        <v>3000000</v>
      </c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</row>
    <row r="70">
      <c r="A70" s="76"/>
      <c r="B70" s="111" t="s">
        <v>94</v>
      </c>
      <c r="C70" s="97">
        <f t="shared" si="21"/>
        <v>1000000</v>
      </c>
      <c r="D70" s="133">
        <v>0.24</v>
      </c>
      <c r="E70" s="134">
        <f t="shared" si="22"/>
        <v>240000</v>
      </c>
      <c r="F70" s="134">
        <v>60000.0</v>
      </c>
      <c r="G70" s="136">
        <f t="shared" si="23"/>
        <v>1300000</v>
      </c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</row>
    <row r="71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</row>
    <row r="72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</row>
    <row r="73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</row>
    <row r="7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</row>
    <row r="7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</row>
    <row r="76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</row>
    <row r="77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</row>
    <row r="78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</row>
    <row r="79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</row>
    <row r="80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</row>
    <row r="81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</row>
    <row r="82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</row>
    <row r="83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</row>
    <row r="84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</row>
    <row r="85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</row>
    <row r="86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</row>
    <row r="87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</row>
    <row r="88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</row>
    <row r="89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</row>
    <row r="90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</row>
    <row r="91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</row>
    <row r="92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</row>
    <row r="93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</row>
    <row r="94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</row>
    <row r="95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</row>
    <row r="96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</row>
    <row r="97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</row>
    <row r="98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</row>
    <row r="99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</row>
    <row r="100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</row>
    <row r="101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</row>
    <row r="102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</row>
    <row r="103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</row>
    <row r="104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</row>
    <row r="105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</row>
    <row r="106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</row>
    <row r="107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</row>
    <row r="108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</row>
    <row r="109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</row>
    <row r="110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</row>
    <row r="111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</row>
    <row r="112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</row>
    <row r="113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</row>
    <row r="114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</row>
    <row r="115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</row>
    <row r="116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</row>
    <row r="117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</row>
    <row r="118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</row>
    <row r="119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</row>
    <row r="120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</row>
    <row r="121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</row>
    <row r="122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</row>
    <row r="123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</row>
    <row r="124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</row>
    <row r="125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</row>
    <row r="126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</row>
    <row r="127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</row>
    <row r="128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</row>
    <row r="129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</row>
    <row r="130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</row>
    <row r="131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</row>
    <row r="132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</row>
    <row r="133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</row>
    <row r="134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</row>
    <row r="135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</row>
    <row r="136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</row>
    <row r="137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</row>
    <row r="138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</row>
    <row r="139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</row>
    <row r="140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</row>
    <row r="141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</row>
    <row r="142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</row>
    <row r="143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</row>
    <row r="144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</row>
    <row r="145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</row>
    <row r="146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</row>
    <row r="147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</row>
    <row r="148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</row>
    <row r="149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</row>
    <row r="150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</row>
    <row r="151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</row>
    <row r="152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</row>
    <row r="153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</row>
    <row r="154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</row>
    <row r="155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</row>
    <row r="156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</row>
    <row r="157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</row>
    <row r="158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</row>
    <row r="159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</row>
    <row r="160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</row>
    <row r="161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</row>
    <row r="162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</row>
    <row r="163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</row>
    <row r="164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</row>
    <row r="165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</row>
    <row r="166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</row>
    <row r="167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</row>
    <row r="168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</row>
    <row r="169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</row>
    <row r="170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</row>
    <row r="171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</row>
    <row r="172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</row>
    <row r="173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</row>
    <row r="174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</row>
    <row r="175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</row>
    <row r="176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</row>
    <row r="177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</row>
    <row r="178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</row>
    <row r="179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</row>
    <row r="180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</row>
    <row r="181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</row>
    <row r="182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</row>
    <row r="183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</row>
    <row r="184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</row>
    <row r="185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</row>
    <row r="186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</row>
    <row r="187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</row>
    <row r="188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</row>
    <row r="189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</row>
    <row r="190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</row>
    <row r="191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</row>
    <row r="192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</row>
    <row r="193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</row>
    <row r="194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</row>
    <row r="195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</row>
    <row r="196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</row>
    <row r="197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</row>
    <row r="198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</row>
    <row r="199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</row>
    <row r="200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</row>
    <row r="201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</row>
    <row r="202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</row>
    <row r="203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</row>
    <row r="204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</row>
    <row r="205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</row>
    <row r="206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</row>
    <row r="207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</row>
    <row r="208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</row>
    <row r="209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</row>
    <row r="210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</row>
    <row r="211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</row>
    <row r="212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</row>
    <row r="213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</row>
    <row r="214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</row>
    <row r="215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</row>
    <row r="216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</row>
    <row r="217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</row>
    <row r="218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</row>
    <row r="219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</row>
    <row r="220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</row>
    <row r="221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</row>
    <row r="222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</row>
    <row r="223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</row>
    <row r="224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</row>
    <row r="225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</row>
    <row r="226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</row>
    <row r="227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</row>
    <row r="228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</row>
    <row r="229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</row>
    <row r="230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</row>
    <row r="231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</row>
    <row r="232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</row>
    <row r="233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</row>
    <row r="234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</row>
    <row r="235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</row>
    <row r="236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</row>
    <row r="237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</row>
    <row r="238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</row>
    <row r="239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</row>
    <row r="240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</row>
    <row r="241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</row>
    <row r="242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</row>
    <row r="243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</row>
    <row r="244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</row>
    <row r="245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</row>
    <row r="246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</row>
    <row r="247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</row>
    <row r="248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</row>
    <row r="249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</row>
    <row r="250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</row>
    <row r="251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</row>
    <row r="252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</row>
    <row r="253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</row>
    <row r="254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</row>
    <row r="255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</row>
    <row r="256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</row>
    <row r="257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</row>
    <row r="258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</row>
    <row r="259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</row>
    <row r="260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</row>
    <row r="261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</row>
    <row r="262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</row>
    <row r="263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</row>
    <row r="264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</row>
    <row r="265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</row>
    <row r="266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</row>
    <row r="267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</row>
    <row r="268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</row>
    <row r="269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</row>
    <row r="270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</row>
    <row r="271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</row>
    <row r="272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</row>
    <row r="273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</row>
    <row r="274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</row>
    <row r="275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</row>
    <row r="276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</row>
    <row r="277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</row>
    <row r="278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</row>
    <row r="279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</row>
    <row r="280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</row>
    <row r="281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</row>
    <row r="282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</row>
    <row r="283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</row>
    <row r="284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</row>
    <row r="285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</row>
    <row r="286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</row>
    <row r="287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</row>
    <row r="288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</row>
    <row r="289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</row>
    <row r="290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</row>
    <row r="291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</row>
    <row r="292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</row>
    <row r="293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</row>
    <row r="294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</row>
    <row r="295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</row>
    <row r="296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</row>
    <row r="297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</row>
    <row r="298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</row>
    <row r="299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</row>
    <row r="300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</row>
    <row r="301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</row>
    <row r="302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</row>
    <row r="303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</row>
    <row r="304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</row>
    <row r="305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</row>
    <row r="306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</row>
    <row r="307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</row>
    <row r="308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</row>
    <row r="309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</row>
    <row r="310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</row>
    <row r="311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</row>
    <row r="312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</row>
    <row r="313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</row>
    <row r="314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</row>
    <row r="315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</row>
    <row r="316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</row>
    <row r="317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</row>
    <row r="318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</row>
    <row r="319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</row>
    <row r="320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</row>
    <row r="321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</row>
    <row r="322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</row>
    <row r="323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E323" s="76"/>
    </row>
    <row r="324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  <c r="AB324" s="76"/>
      <c r="AC324" s="76"/>
      <c r="AD324" s="76"/>
      <c r="AE324" s="76"/>
    </row>
    <row r="325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  <c r="AB325" s="76"/>
      <c r="AC325" s="76"/>
      <c r="AD325" s="76"/>
      <c r="AE325" s="76"/>
    </row>
    <row r="326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  <c r="AC326" s="76"/>
      <c r="AD326" s="76"/>
      <c r="AE326" s="76"/>
    </row>
    <row r="327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  <c r="AB327" s="76"/>
      <c r="AC327" s="76"/>
      <c r="AD327" s="76"/>
      <c r="AE327" s="76"/>
    </row>
    <row r="328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</row>
    <row r="329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</row>
    <row r="330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</row>
    <row r="331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</row>
    <row r="332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</row>
    <row r="333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</row>
    <row r="334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</row>
    <row r="335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</row>
    <row r="336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</row>
    <row r="337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E337" s="76"/>
    </row>
    <row r="338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  <c r="AB338" s="76"/>
      <c r="AC338" s="76"/>
      <c r="AD338" s="76"/>
      <c r="AE338" s="76"/>
    </row>
    <row r="339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  <c r="AC339" s="76"/>
      <c r="AD339" s="76"/>
      <c r="AE339" s="76"/>
    </row>
    <row r="340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  <c r="AB340" s="76"/>
      <c r="AC340" s="76"/>
      <c r="AD340" s="76"/>
      <c r="AE340" s="76"/>
    </row>
    <row r="341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  <c r="AC341" s="76"/>
      <c r="AD341" s="76"/>
      <c r="AE341" s="76"/>
    </row>
    <row r="342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</row>
    <row r="343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</row>
    <row r="344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</row>
    <row r="345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</row>
    <row r="346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</row>
    <row r="347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</row>
    <row r="348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</row>
    <row r="349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</row>
    <row r="350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</row>
    <row r="351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</row>
    <row r="352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  <c r="AE352" s="76"/>
    </row>
    <row r="353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  <c r="AC353" s="76"/>
      <c r="AD353" s="76"/>
      <c r="AE353" s="76"/>
    </row>
    <row r="354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  <c r="AB354" s="76"/>
      <c r="AC354" s="76"/>
      <c r="AD354" s="76"/>
      <c r="AE354" s="76"/>
    </row>
    <row r="355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</row>
    <row r="356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</row>
    <row r="357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</row>
    <row r="358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</row>
    <row r="359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</row>
    <row r="360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</row>
    <row r="361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</row>
    <row r="362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</row>
    <row r="363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</row>
    <row r="364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</row>
    <row r="365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</row>
    <row r="366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</row>
    <row r="367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</row>
    <row r="368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</row>
    <row r="369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</row>
    <row r="370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</row>
    <row r="371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</row>
    <row r="372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</row>
    <row r="373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</row>
    <row r="374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</row>
    <row r="375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</row>
    <row r="376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</row>
    <row r="377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</row>
    <row r="378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  <c r="AB378" s="76"/>
      <c r="AC378" s="76"/>
      <c r="AD378" s="76"/>
      <c r="AE378" s="76"/>
    </row>
    <row r="379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  <c r="AB379" s="76"/>
      <c r="AC379" s="76"/>
      <c r="AD379" s="76"/>
      <c r="AE379" s="76"/>
    </row>
    <row r="380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  <c r="AC380" s="76"/>
      <c r="AD380" s="76"/>
      <c r="AE380" s="76"/>
    </row>
    <row r="381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</row>
    <row r="382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</row>
    <row r="383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</row>
    <row r="384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E384" s="76"/>
    </row>
    <row r="385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  <c r="AB385" s="76"/>
      <c r="AC385" s="76"/>
      <c r="AD385" s="76"/>
      <c r="AE385" s="76"/>
    </row>
    <row r="386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  <c r="AC386" s="76"/>
      <c r="AD386" s="76"/>
      <c r="AE386" s="76"/>
    </row>
    <row r="387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</row>
    <row r="388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  <c r="AB388" s="76"/>
      <c r="AC388" s="76"/>
      <c r="AD388" s="76"/>
      <c r="AE388" s="76"/>
    </row>
    <row r="389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</row>
    <row r="390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</row>
    <row r="391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</row>
    <row r="392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</row>
    <row r="393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</row>
    <row r="394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</row>
    <row r="395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</row>
    <row r="396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  <c r="AE396" s="76"/>
    </row>
    <row r="397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  <c r="AB397" s="76"/>
      <c r="AC397" s="76"/>
      <c r="AD397" s="76"/>
      <c r="AE397" s="76"/>
    </row>
    <row r="398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  <c r="AB398" s="76"/>
      <c r="AC398" s="76"/>
      <c r="AD398" s="76"/>
      <c r="AE398" s="76"/>
    </row>
    <row r="399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</row>
    <row r="400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</row>
    <row r="401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</row>
    <row r="402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</row>
    <row r="403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</row>
    <row r="404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</row>
    <row r="405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</row>
    <row r="406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</row>
    <row r="407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</row>
    <row r="408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</row>
    <row r="409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</row>
    <row r="410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</row>
    <row r="411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</row>
    <row r="412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</row>
    <row r="413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</row>
    <row r="414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</row>
    <row r="415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</row>
    <row r="416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</row>
    <row r="417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</row>
    <row r="418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</row>
    <row r="419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  <c r="AB419" s="76"/>
      <c r="AC419" s="76"/>
      <c r="AD419" s="76"/>
      <c r="AE419" s="76"/>
    </row>
    <row r="420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  <c r="AC420" s="76"/>
      <c r="AD420" s="76"/>
      <c r="AE420" s="76"/>
    </row>
    <row r="421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  <c r="AC421" s="76"/>
      <c r="AD421" s="76"/>
      <c r="AE421" s="76"/>
    </row>
    <row r="422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  <c r="AB422" s="76"/>
      <c r="AC422" s="76"/>
      <c r="AD422" s="76"/>
      <c r="AE422" s="76"/>
    </row>
    <row r="423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  <c r="AC423" s="76"/>
      <c r="AD423" s="76"/>
      <c r="AE423" s="76"/>
    </row>
    <row r="424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  <c r="AB424" s="76"/>
      <c r="AC424" s="76"/>
      <c r="AD424" s="76"/>
      <c r="AE424" s="76"/>
    </row>
    <row r="425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  <c r="AB425" s="76"/>
      <c r="AC425" s="76"/>
      <c r="AD425" s="76"/>
      <c r="AE425" s="76"/>
    </row>
    <row r="426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  <c r="AB426" s="76"/>
      <c r="AC426" s="76"/>
      <c r="AD426" s="76"/>
      <c r="AE426" s="76"/>
    </row>
    <row r="427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  <c r="AB427" s="76"/>
      <c r="AC427" s="76"/>
      <c r="AD427" s="76"/>
      <c r="AE427" s="76"/>
    </row>
    <row r="428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  <c r="AB428" s="76"/>
      <c r="AC428" s="76"/>
      <c r="AD428" s="76"/>
      <c r="AE428" s="76"/>
    </row>
    <row r="429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  <c r="AB429" s="76"/>
      <c r="AC429" s="76"/>
      <c r="AD429" s="76"/>
      <c r="AE429" s="76"/>
    </row>
    <row r="430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  <c r="AB430" s="76"/>
      <c r="AC430" s="76"/>
      <c r="AD430" s="76"/>
      <c r="AE430" s="76"/>
    </row>
    <row r="431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  <c r="AB431" s="76"/>
      <c r="AC431" s="76"/>
      <c r="AD431" s="76"/>
      <c r="AE431" s="76"/>
    </row>
    <row r="432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  <c r="AB432" s="76"/>
      <c r="AC432" s="76"/>
      <c r="AD432" s="76"/>
      <c r="AE432" s="76"/>
    </row>
    <row r="433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  <c r="AB433" s="76"/>
      <c r="AC433" s="76"/>
      <c r="AD433" s="76"/>
      <c r="AE433" s="76"/>
    </row>
    <row r="434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  <c r="AB434" s="76"/>
      <c r="AC434" s="76"/>
      <c r="AD434" s="76"/>
      <c r="AE434" s="76"/>
    </row>
    <row r="435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  <c r="AB435" s="76"/>
      <c r="AC435" s="76"/>
      <c r="AD435" s="76"/>
      <c r="AE435" s="76"/>
    </row>
    <row r="436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  <c r="AB436" s="76"/>
      <c r="AC436" s="76"/>
      <c r="AD436" s="76"/>
      <c r="AE436" s="76"/>
    </row>
    <row r="437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  <c r="AB437" s="76"/>
      <c r="AC437" s="76"/>
      <c r="AD437" s="76"/>
      <c r="AE437" s="76"/>
    </row>
    <row r="438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</row>
    <row r="439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</row>
    <row r="440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</row>
    <row r="441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</row>
    <row r="442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</row>
    <row r="443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</row>
    <row r="444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</row>
    <row r="445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</row>
    <row r="446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</row>
    <row r="447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</row>
    <row r="448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</row>
    <row r="449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</row>
    <row r="450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</row>
    <row r="451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</row>
    <row r="452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</row>
    <row r="453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</row>
    <row r="454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</row>
    <row r="455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</row>
    <row r="456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</row>
    <row r="457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</row>
    <row r="458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  <c r="AB458" s="76"/>
      <c r="AC458" s="76"/>
      <c r="AD458" s="76"/>
      <c r="AE458" s="76"/>
    </row>
    <row r="459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  <c r="AB459" s="76"/>
      <c r="AC459" s="76"/>
      <c r="AD459" s="76"/>
      <c r="AE459" s="76"/>
    </row>
    <row r="460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  <c r="AB460" s="76"/>
      <c r="AC460" s="76"/>
      <c r="AD460" s="76"/>
      <c r="AE460" s="76"/>
    </row>
    <row r="461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  <c r="AB461" s="76"/>
      <c r="AC461" s="76"/>
      <c r="AD461" s="76"/>
      <c r="AE461" s="76"/>
    </row>
    <row r="462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  <c r="AB462" s="76"/>
      <c r="AC462" s="76"/>
      <c r="AD462" s="76"/>
      <c r="AE462" s="76"/>
    </row>
    <row r="463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  <c r="AB463" s="76"/>
      <c r="AC463" s="76"/>
      <c r="AD463" s="76"/>
      <c r="AE463" s="76"/>
    </row>
    <row r="464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  <c r="AB464" s="76"/>
      <c r="AC464" s="76"/>
      <c r="AD464" s="76"/>
      <c r="AE464" s="76"/>
    </row>
    <row r="465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  <c r="AB465" s="76"/>
      <c r="AC465" s="76"/>
      <c r="AD465" s="76"/>
      <c r="AE465" s="76"/>
    </row>
    <row r="466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  <c r="AB466" s="76"/>
      <c r="AC466" s="76"/>
      <c r="AD466" s="76"/>
      <c r="AE466" s="76"/>
    </row>
    <row r="467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  <c r="AB467" s="76"/>
      <c r="AC467" s="76"/>
      <c r="AD467" s="76"/>
      <c r="AE467" s="76"/>
    </row>
    <row r="468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  <c r="AB468" s="76"/>
      <c r="AC468" s="76"/>
      <c r="AD468" s="76"/>
      <c r="AE468" s="76"/>
    </row>
    <row r="469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  <c r="AB469" s="76"/>
      <c r="AC469" s="76"/>
      <c r="AD469" s="76"/>
      <c r="AE469" s="76"/>
    </row>
    <row r="470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  <c r="AB470" s="76"/>
      <c r="AC470" s="76"/>
      <c r="AD470" s="76"/>
      <c r="AE470" s="76"/>
    </row>
    <row r="471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  <c r="AB471" s="76"/>
      <c r="AC471" s="76"/>
      <c r="AD471" s="76"/>
      <c r="AE471" s="76"/>
    </row>
    <row r="472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  <c r="AB472" s="76"/>
      <c r="AC472" s="76"/>
      <c r="AD472" s="76"/>
      <c r="AE472" s="76"/>
    </row>
    <row r="473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  <c r="AB473" s="76"/>
      <c r="AC473" s="76"/>
      <c r="AD473" s="76"/>
      <c r="AE473" s="76"/>
    </row>
    <row r="474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  <c r="AB474" s="76"/>
      <c r="AC474" s="76"/>
      <c r="AD474" s="76"/>
      <c r="AE474" s="76"/>
    </row>
    <row r="475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  <c r="AA475" s="76"/>
      <c r="AB475" s="76"/>
      <c r="AC475" s="76"/>
      <c r="AD475" s="76"/>
      <c r="AE475" s="76"/>
    </row>
    <row r="476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  <c r="AA476" s="76"/>
      <c r="AB476" s="76"/>
      <c r="AC476" s="76"/>
      <c r="AD476" s="76"/>
      <c r="AE476" s="76"/>
    </row>
    <row r="477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  <c r="AA477" s="76"/>
      <c r="AB477" s="76"/>
      <c r="AC477" s="76"/>
      <c r="AD477" s="76"/>
      <c r="AE477" s="76"/>
    </row>
    <row r="478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  <c r="AC478" s="76"/>
      <c r="AD478" s="76"/>
      <c r="AE478" s="76"/>
    </row>
    <row r="479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  <c r="AA479" s="76"/>
      <c r="AB479" s="76"/>
      <c r="AC479" s="76"/>
      <c r="AD479" s="76"/>
      <c r="AE479" s="76"/>
    </row>
    <row r="480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  <c r="AA480" s="76"/>
      <c r="AB480" s="76"/>
      <c r="AC480" s="76"/>
      <c r="AD480" s="76"/>
      <c r="AE480" s="76"/>
    </row>
    <row r="481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  <c r="AA481" s="76"/>
      <c r="AB481" s="76"/>
      <c r="AC481" s="76"/>
      <c r="AD481" s="76"/>
      <c r="AE481" s="76"/>
    </row>
    <row r="482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  <c r="AA482" s="76"/>
      <c r="AB482" s="76"/>
      <c r="AC482" s="76"/>
      <c r="AD482" s="76"/>
      <c r="AE482" s="76"/>
    </row>
    <row r="483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  <c r="AA483" s="76"/>
      <c r="AB483" s="76"/>
      <c r="AC483" s="76"/>
      <c r="AD483" s="76"/>
      <c r="AE483" s="76"/>
    </row>
    <row r="484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  <c r="AA484" s="76"/>
      <c r="AB484" s="76"/>
      <c r="AC484" s="76"/>
      <c r="AD484" s="76"/>
      <c r="AE484" s="76"/>
    </row>
    <row r="485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  <c r="AB485" s="76"/>
      <c r="AC485" s="76"/>
      <c r="AD485" s="76"/>
      <c r="AE485" s="76"/>
    </row>
    <row r="486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  <c r="AA486" s="76"/>
      <c r="AB486" s="76"/>
      <c r="AC486" s="76"/>
      <c r="AD486" s="76"/>
      <c r="AE486" s="76"/>
    </row>
    <row r="487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  <c r="AA487" s="76"/>
      <c r="AB487" s="76"/>
      <c r="AC487" s="76"/>
      <c r="AD487" s="76"/>
      <c r="AE487" s="76"/>
    </row>
    <row r="488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  <c r="AA488" s="76"/>
      <c r="AB488" s="76"/>
      <c r="AC488" s="76"/>
      <c r="AD488" s="76"/>
      <c r="AE488" s="76"/>
    </row>
    <row r="489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</row>
    <row r="490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  <c r="AA490" s="76"/>
      <c r="AB490" s="76"/>
      <c r="AC490" s="76"/>
      <c r="AD490" s="76"/>
      <c r="AE490" s="76"/>
    </row>
    <row r="491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  <c r="AA491" s="76"/>
      <c r="AB491" s="76"/>
      <c r="AC491" s="76"/>
      <c r="AD491" s="76"/>
      <c r="AE491" s="76"/>
    </row>
    <row r="492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  <c r="AA492" s="76"/>
      <c r="AB492" s="76"/>
      <c r="AC492" s="76"/>
      <c r="AD492" s="76"/>
      <c r="AE492" s="76"/>
    </row>
    <row r="493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  <c r="AA493" s="76"/>
      <c r="AB493" s="76"/>
      <c r="AC493" s="76"/>
      <c r="AD493" s="76"/>
      <c r="AE493" s="76"/>
    </row>
    <row r="494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</row>
    <row r="495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  <c r="AA495" s="76"/>
      <c r="AB495" s="76"/>
      <c r="AC495" s="76"/>
      <c r="AD495" s="76"/>
      <c r="AE495" s="76"/>
    </row>
    <row r="496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  <c r="AA496" s="76"/>
      <c r="AB496" s="76"/>
      <c r="AC496" s="76"/>
      <c r="AD496" s="76"/>
      <c r="AE496" s="76"/>
    </row>
    <row r="497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  <c r="AA497" s="76"/>
      <c r="AB497" s="76"/>
      <c r="AC497" s="76"/>
      <c r="AD497" s="76"/>
      <c r="AE497" s="76"/>
    </row>
    <row r="498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  <c r="AA498" s="76"/>
      <c r="AB498" s="76"/>
      <c r="AC498" s="76"/>
      <c r="AD498" s="76"/>
      <c r="AE498" s="76"/>
    </row>
    <row r="499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  <c r="AA499" s="76"/>
      <c r="AB499" s="76"/>
      <c r="AC499" s="76"/>
      <c r="AD499" s="76"/>
      <c r="AE499" s="76"/>
    </row>
    <row r="500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  <c r="AA500" s="76"/>
      <c r="AB500" s="76"/>
      <c r="AC500" s="76"/>
      <c r="AD500" s="76"/>
      <c r="AE500" s="76"/>
    </row>
    <row r="501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  <c r="AA501" s="76"/>
      <c r="AB501" s="76"/>
      <c r="AC501" s="76"/>
      <c r="AD501" s="76"/>
      <c r="AE501" s="76"/>
    </row>
    <row r="502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  <c r="AA502" s="76"/>
      <c r="AB502" s="76"/>
      <c r="AC502" s="76"/>
      <c r="AD502" s="76"/>
      <c r="AE502" s="76"/>
    </row>
    <row r="503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  <c r="AA503" s="76"/>
      <c r="AB503" s="76"/>
      <c r="AC503" s="76"/>
      <c r="AD503" s="76"/>
      <c r="AE503" s="76"/>
    </row>
    <row r="504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  <c r="AA504" s="76"/>
      <c r="AB504" s="76"/>
      <c r="AC504" s="76"/>
      <c r="AD504" s="76"/>
      <c r="AE504" s="76"/>
    </row>
    <row r="505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  <c r="AA505" s="76"/>
      <c r="AB505" s="76"/>
      <c r="AC505" s="76"/>
      <c r="AD505" s="76"/>
      <c r="AE505" s="76"/>
    </row>
    <row r="506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  <c r="AA506" s="76"/>
      <c r="AB506" s="76"/>
      <c r="AC506" s="76"/>
      <c r="AD506" s="76"/>
      <c r="AE506" s="76"/>
    </row>
    <row r="507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  <c r="AA507" s="76"/>
      <c r="AB507" s="76"/>
      <c r="AC507" s="76"/>
      <c r="AD507" s="76"/>
      <c r="AE507" s="76"/>
    </row>
    <row r="508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  <c r="AA508" s="76"/>
      <c r="AB508" s="76"/>
      <c r="AC508" s="76"/>
      <c r="AD508" s="76"/>
      <c r="AE508" s="76"/>
    </row>
    <row r="509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  <c r="AA509" s="76"/>
      <c r="AB509" s="76"/>
      <c r="AC509" s="76"/>
      <c r="AD509" s="76"/>
      <c r="AE509" s="76"/>
    </row>
    <row r="510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  <c r="AA510" s="76"/>
      <c r="AB510" s="76"/>
      <c r="AC510" s="76"/>
      <c r="AD510" s="76"/>
      <c r="AE510" s="76"/>
    </row>
    <row r="511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  <c r="AA511" s="76"/>
      <c r="AB511" s="76"/>
      <c r="AC511" s="76"/>
      <c r="AD511" s="76"/>
      <c r="AE511" s="76"/>
    </row>
    <row r="512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  <c r="AA512" s="76"/>
      <c r="AB512" s="76"/>
      <c r="AC512" s="76"/>
      <c r="AD512" s="76"/>
      <c r="AE512" s="76"/>
    </row>
    <row r="513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  <c r="AA513" s="76"/>
      <c r="AB513" s="76"/>
      <c r="AC513" s="76"/>
      <c r="AD513" s="76"/>
      <c r="AE513" s="76"/>
    </row>
    <row r="514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</row>
    <row r="515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</row>
    <row r="516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</row>
    <row r="517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</row>
    <row r="518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</row>
    <row r="519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</row>
    <row r="520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</row>
    <row r="521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</row>
    <row r="522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</row>
    <row r="523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</row>
    <row r="524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</row>
    <row r="525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</row>
    <row r="526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</row>
    <row r="527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</row>
    <row r="528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</row>
    <row r="529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</row>
    <row r="530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</row>
    <row r="531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</row>
    <row r="532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</row>
    <row r="533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</row>
    <row r="534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  <c r="AA534" s="76"/>
      <c r="AB534" s="76"/>
      <c r="AC534" s="76"/>
      <c r="AD534" s="76"/>
      <c r="AE534" s="76"/>
    </row>
    <row r="535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  <c r="AA535" s="76"/>
      <c r="AB535" s="76"/>
      <c r="AC535" s="76"/>
      <c r="AD535" s="76"/>
      <c r="AE535" s="76"/>
    </row>
    <row r="536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  <c r="AA536" s="76"/>
      <c r="AB536" s="76"/>
      <c r="AC536" s="76"/>
      <c r="AD536" s="76"/>
      <c r="AE536" s="76"/>
    </row>
    <row r="537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  <c r="AA537" s="76"/>
      <c r="AB537" s="76"/>
      <c r="AC537" s="76"/>
      <c r="AD537" s="76"/>
      <c r="AE537" s="76"/>
    </row>
    <row r="538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  <c r="AA538" s="76"/>
      <c r="AB538" s="76"/>
      <c r="AC538" s="76"/>
      <c r="AD538" s="76"/>
      <c r="AE538" s="76"/>
    </row>
    <row r="539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  <c r="AA539" s="76"/>
      <c r="AB539" s="76"/>
      <c r="AC539" s="76"/>
      <c r="AD539" s="76"/>
      <c r="AE539" s="76"/>
    </row>
    <row r="540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  <c r="AA540" s="76"/>
      <c r="AB540" s="76"/>
      <c r="AC540" s="76"/>
      <c r="AD540" s="76"/>
      <c r="AE540" s="76"/>
    </row>
    <row r="541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  <c r="AA541" s="76"/>
      <c r="AB541" s="76"/>
      <c r="AC541" s="76"/>
      <c r="AD541" s="76"/>
      <c r="AE541" s="76"/>
    </row>
    <row r="542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  <c r="AA542" s="76"/>
      <c r="AB542" s="76"/>
      <c r="AC542" s="76"/>
      <c r="AD542" s="76"/>
      <c r="AE542" s="76"/>
    </row>
    <row r="543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  <c r="AA543" s="76"/>
      <c r="AB543" s="76"/>
      <c r="AC543" s="76"/>
      <c r="AD543" s="76"/>
      <c r="AE543" s="76"/>
    </row>
    <row r="544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  <c r="AA544" s="76"/>
      <c r="AB544" s="76"/>
      <c r="AC544" s="76"/>
      <c r="AD544" s="76"/>
      <c r="AE544" s="76"/>
    </row>
    <row r="545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  <c r="AA545" s="76"/>
      <c r="AB545" s="76"/>
      <c r="AC545" s="76"/>
      <c r="AD545" s="76"/>
      <c r="AE545" s="76"/>
    </row>
    <row r="546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  <c r="AA546" s="76"/>
      <c r="AB546" s="76"/>
      <c r="AC546" s="76"/>
      <c r="AD546" s="76"/>
      <c r="AE546" s="76"/>
    </row>
    <row r="547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  <c r="AA547" s="76"/>
      <c r="AB547" s="76"/>
      <c r="AC547" s="76"/>
      <c r="AD547" s="76"/>
      <c r="AE547" s="76"/>
    </row>
    <row r="548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  <c r="AA548" s="76"/>
      <c r="AB548" s="76"/>
      <c r="AC548" s="76"/>
      <c r="AD548" s="76"/>
      <c r="AE548" s="76"/>
    </row>
    <row r="549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  <c r="AA549" s="76"/>
      <c r="AB549" s="76"/>
      <c r="AC549" s="76"/>
      <c r="AD549" s="76"/>
      <c r="AE549" s="76"/>
    </row>
    <row r="550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  <c r="AA550" s="76"/>
      <c r="AB550" s="76"/>
      <c r="AC550" s="76"/>
      <c r="AD550" s="76"/>
      <c r="AE550" s="76"/>
    </row>
    <row r="551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  <c r="AA551" s="76"/>
      <c r="AB551" s="76"/>
      <c r="AC551" s="76"/>
      <c r="AD551" s="76"/>
      <c r="AE551" s="76"/>
    </row>
    <row r="552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  <c r="AA552" s="76"/>
      <c r="AB552" s="76"/>
      <c r="AC552" s="76"/>
      <c r="AD552" s="76"/>
      <c r="AE552" s="76"/>
    </row>
    <row r="553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  <c r="AA553" s="76"/>
      <c r="AB553" s="76"/>
      <c r="AC553" s="76"/>
      <c r="AD553" s="76"/>
      <c r="AE553" s="76"/>
    </row>
    <row r="554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  <c r="AA554" s="76"/>
      <c r="AB554" s="76"/>
      <c r="AC554" s="76"/>
      <c r="AD554" s="76"/>
      <c r="AE554" s="76"/>
    </row>
    <row r="555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  <c r="AA555" s="76"/>
      <c r="AB555" s="76"/>
      <c r="AC555" s="76"/>
      <c r="AD555" s="76"/>
      <c r="AE555" s="76"/>
    </row>
    <row r="556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  <c r="AA556" s="76"/>
      <c r="AB556" s="76"/>
      <c r="AC556" s="76"/>
      <c r="AD556" s="76"/>
      <c r="AE556" s="76"/>
    </row>
    <row r="557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  <c r="AA557" s="76"/>
      <c r="AB557" s="76"/>
      <c r="AC557" s="76"/>
      <c r="AD557" s="76"/>
      <c r="AE557" s="76"/>
    </row>
    <row r="558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  <c r="AA558" s="76"/>
      <c r="AB558" s="76"/>
      <c r="AC558" s="76"/>
      <c r="AD558" s="76"/>
      <c r="AE558" s="76"/>
    </row>
    <row r="559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  <c r="AA559" s="76"/>
      <c r="AB559" s="76"/>
      <c r="AC559" s="76"/>
      <c r="AD559" s="76"/>
      <c r="AE559" s="76"/>
    </row>
    <row r="560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  <c r="AA560" s="76"/>
      <c r="AB560" s="76"/>
      <c r="AC560" s="76"/>
      <c r="AD560" s="76"/>
      <c r="AE560" s="76"/>
    </row>
    <row r="561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  <c r="AC561" s="76"/>
      <c r="AD561" s="76"/>
      <c r="AE561" s="76"/>
    </row>
    <row r="562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  <c r="AC562" s="76"/>
      <c r="AD562" s="76"/>
      <c r="AE562" s="76"/>
    </row>
    <row r="563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  <c r="AC563" s="76"/>
      <c r="AD563" s="76"/>
      <c r="AE563" s="76"/>
    </row>
    <row r="564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  <c r="AC564" s="76"/>
      <c r="AD564" s="76"/>
      <c r="AE564" s="76"/>
    </row>
    <row r="565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  <c r="AC565" s="76"/>
      <c r="AD565" s="76"/>
      <c r="AE565" s="76"/>
    </row>
    <row r="566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  <c r="AC566" s="76"/>
      <c r="AD566" s="76"/>
      <c r="AE566" s="76"/>
    </row>
    <row r="567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  <c r="AC567" s="76"/>
      <c r="AD567" s="76"/>
      <c r="AE567" s="76"/>
    </row>
    <row r="568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  <c r="AC568" s="76"/>
      <c r="AD568" s="76"/>
      <c r="AE568" s="76"/>
    </row>
    <row r="569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  <c r="AC569" s="76"/>
      <c r="AD569" s="76"/>
      <c r="AE569" s="76"/>
    </row>
    <row r="570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  <c r="AA570" s="76"/>
      <c r="AB570" s="76"/>
      <c r="AC570" s="76"/>
      <c r="AD570" s="76"/>
      <c r="AE570" s="76"/>
    </row>
    <row r="571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</row>
    <row r="572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  <c r="AA572" s="76"/>
      <c r="AB572" s="76"/>
      <c r="AC572" s="76"/>
      <c r="AD572" s="76"/>
      <c r="AE572" s="76"/>
    </row>
    <row r="573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</row>
    <row r="574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</row>
    <row r="575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</row>
    <row r="576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</row>
    <row r="577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</row>
    <row r="578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</row>
    <row r="579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</row>
    <row r="580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</row>
    <row r="581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</row>
    <row r="582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</row>
    <row r="583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</row>
    <row r="584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</row>
    <row r="585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</row>
    <row r="586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</row>
    <row r="587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</row>
    <row r="588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</row>
    <row r="589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</row>
    <row r="590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</row>
    <row r="591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</row>
    <row r="592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</row>
    <row r="593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  <c r="AA593" s="76"/>
      <c r="AB593" s="76"/>
      <c r="AC593" s="76"/>
      <c r="AD593" s="76"/>
      <c r="AE593" s="76"/>
    </row>
    <row r="594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  <c r="AA594" s="76"/>
      <c r="AB594" s="76"/>
      <c r="AC594" s="76"/>
      <c r="AD594" s="76"/>
      <c r="AE594" s="76"/>
    </row>
    <row r="595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  <c r="AA595" s="76"/>
      <c r="AB595" s="76"/>
      <c r="AC595" s="76"/>
      <c r="AD595" s="76"/>
      <c r="AE595" s="76"/>
    </row>
    <row r="596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</row>
    <row r="597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</row>
    <row r="598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</row>
    <row r="599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</row>
    <row r="600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</row>
    <row r="601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</row>
    <row r="602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</row>
    <row r="603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</row>
    <row r="604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</row>
    <row r="605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</row>
    <row r="606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</row>
    <row r="607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</row>
    <row r="608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</row>
    <row r="609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</row>
    <row r="610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</row>
    <row r="611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</row>
    <row r="612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</row>
    <row r="613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</row>
    <row r="614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</row>
    <row r="615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</row>
    <row r="616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  <c r="AA616" s="76"/>
      <c r="AB616" s="76"/>
      <c r="AC616" s="76"/>
      <c r="AD616" s="76"/>
      <c r="AE616" s="76"/>
    </row>
    <row r="617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  <c r="AA617" s="76"/>
      <c r="AB617" s="76"/>
      <c r="AC617" s="76"/>
      <c r="AD617" s="76"/>
      <c r="AE617" s="76"/>
    </row>
    <row r="618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  <c r="AA618" s="76"/>
      <c r="AB618" s="76"/>
      <c r="AC618" s="76"/>
      <c r="AD618" s="76"/>
      <c r="AE618" s="76"/>
    </row>
    <row r="619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  <c r="AA619" s="76"/>
      <c r="AB619" s="76"/>
      <c r="AC619" s="76"/>
      <c r="AD619" s="76"/>
      <c r="AE619" s="76"/>
    </row>
    <row r="620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  <c r="AC620" s="76"/>
      <c r="AD620" s="76"/>
      <c r="AE620" s="76"/>
    </row>
    <row r="621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</row>
    <row r="622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</row>
    <row r="623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</row>
    <row r="624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</row>
    <row r="625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</row>
    <row r="626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</row>
    <row r="627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</row>
    <row r="628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</row>
    <row r="629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</row>
    <row r="630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</row>
    <row r="631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</row>
    <row r="632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</row>
    <row r="633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</row>
    <row r="634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</row>
    <row r="635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</row>
    <row r="636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</row>
    <row r="637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</row>
    <row r="638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</row>
    <row r="639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</row>
    <row r="640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</row>
    <row r="641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  <c r="AA641" s="76"/>
      <c r="AB641" s="76"/>
      <c r="AC641" s="76"/>
      <c r="AD641" s="76"/>
      <c r="AE641" s="76"/>
    </row>
    <row r="642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  <c r="AA642" s="76"/>
      <c r="AB642" s="76"/>
      <c r="AC642" s="76"/>
      <c r="AD642" s="76"/>
      <c r="AE642" s="76"/>
    </row>
    <row r="643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  <c r="AA643" s="76"/>
      <c r="AB643" s="76"/>
      <c r="AC643" s="76"/>
      <c r="AD643" s="76"/>
      <c r="AE643" s="76"/>
    </row>
    <row r="644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</row>
    <row r="645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</row>
    <row r="646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  <c r="AA646" s="76"/>
      <c r="AB646" s="76"/>
      <c r="AC646" s="76"/>
      <c r="AD646" s="76"/>
      <c r="AE646" s="76"/>
    </row>
    <row r="647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  <c r="AA647" s="76"/>
      <c r="AB647" s="76"/>
      <c r="AC647" s="76"/>
      <c r="AD647" s="76"/>
      <c r="AE647" s="76"/>
    </row>
    <row r="648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  <c r="AA648" s="76"/>
      <c r="AB648" s="76"/>
      <c r="AC648" s="76"/>
      <c r="AD648" s="76"/>
      <c r="AE648" s="76"/>
    </row>
    <row r="649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  <c r="AA649" s="76"/>
      <c r="AB649" s="76"/>
      <c r="AC649" s="76"/>
      <c r="AD649" s="76"/>
      <c r="AE649" s="76"/>
    </row>
    <row r="650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  <c r="AA650" s="76"/>
      <c r="AB650" s="76"/>
      <c r="AC650" s="76"/>
      <c r="AD650" s="76"/>
      <c r="AE650" s="76"/>
    </row>
    <row r="651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  <c r="AA651" s="76"/>
      <c r="AB651" s="76"/>
      <c r="AC651" s="76"/>
      <c r="AD651" s="76"/>
      <c r="AE651" s="76"/>
    </row>
    <row r="652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  <c r="AA652" s="76"/>
      <c r="AB652" s="76"/>
      <c r="AC652" s="76"/>
      <c r="AD652" s="76"/>
      <c r="AE652" s="76"/>
    </row>
    <row r="653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  <c r="AA653" s="76"/>
      <c r="AB653" s="76"/>
      <c r="AC653" s="76"/>
      <c r="AD653" s="76"/>
      <c r="AE653" s="76"/>
    </row>
    <row r="654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  <c r="AA654" s="76"/>
      <c r="AB654" s="76"/>
      <c r="AC654" s="76"/>
      <c r="AD654" s="76"/>
      <c r="AE654" s="76"/>
    </row>
    <row r="655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  <c r="AA655" s="76"/>
      <c r="AB655" s="76"/>
      <c r="AC655" s="76"/>
      <c r="AD655" s="76"/>
      <c r="AE655" s="76"/>
    </row>
    <row r="656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  <c r="AA656" s="76"/>
      <c r="AB656" s="76"/>
      <c r="AC656" s="76"/>
      <c r="AD656" s="76"/>
      <c r="AE656" s="76"/>
    </row>
    <row r="657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  <c r="AA657" s="76"/>
      <c r="AB657" s="76"/>
      <c r="AC657" s="76"/>
      <c r="AD657" s="76"/>
      <c r="AE657" s="76"/>
    </row>
    <row r="658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  <c r="AA658" s="76"/>
      <c r="AB658" s="76"/>
      <c r="AC658" s="76"/>
      <c r="AD658" s="76"/>
      <c r="AE658" s="76"/>
    </row>
    <row r="659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  <c r="AA659" s="76"/>
      <c r="AB659" s="76"/>
      <c r="AC659" s="76"/>
      <c r="AD659" s="76"/>
      <c r="AE659" s="76"/>
    </row>
    <row r="660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  <c r="AA660" s="76"/>
      <c r="AB660" s="76"/>
      <c r="AC660" s="76"/>
      <c r="AD660" s="76"/>
      <c r="AE660" s="76"/>
    </row>
    <row r="661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  <c r="AA661" s="76"/>
      <c r="AB661" s="76"/>
      <c r="AC661" s="76"/>
      <c r="AD661" s="76"/>
      <c r="AE661" s="76"/>
    </row>
    <row r="662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  <c r="AA662" s="76"/>
      <c r="AB662" s="76"/>
      <c r="AC662" s="76"/>
      <c r="AD662" s="76"/>
      <c r="AE662" s="76"/>
    </row>
    <row r="663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  <c r="AA663" s="76"/>
      <c r="AB663" s="76"/>
      <c r="AC663" s="76"/>
      <c r="AD663" s="76"/>
      <c r="AE663" s="76"/>
    </row>
    <row r="664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  <c r="AA664" s="76"/>
      <c r="AB664" s="76"/>
      <c r="AC664" s="76"/>
      <c r="AD664" s="76"/>
      <c r="AE664" s="76"/>
    </row>
    <row r="665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  <c r="AA665" s="76"/>
      <c r="AB665" s="76"/>
      <c r="AC665" s="76"/>
      <c r="AD665" s="76"/>
      <c r="AE665" s="76"/>
    </row>
    <row r="666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  <c r="AA666" s="76"/>
      <c r="AB666" s="76"/>
      <c r="AC666" s="76"/>
      <c r="AD666" s="76"/>
      <c r="AE666" s="76"/>
    </row>
    <row r="667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  <c r="AA667" s="76"/>
      <c r="AB667" s="76"/>
      <c r="AC667" s="76"/>
      <c r="AD667" s="76"/>
      <c r="AE667" s="76"/>
    </row>
    <row r="668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  <c r="AA668" s="76"/>
      <c r="AB668" s="76"/>
      <c r="AC668" s="76"/>
      <c r="AD668" s="76"/>
      <c r="AE668" s="76"/>
    </row>
    <row r="669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  <c r="AA669" s="76"/>
      <c r="AB669" s="76"/>
      <c r="AC669" s="76"/>
      <c r="AD669" s="76"/>
      <c r="AE669" s="76"/>
    </row>
    <row r="670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  <c r="AA670" s="76"/>
      <c r="AB670" s="76"/>
      <c r="AC670" s="76"/>
      <c r="AD670" s="76"/>
      <c r="AE670" s="76"/>
    </row>
    <row r="671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  <c r="AA671" s="76"/>
      <c r="AB671" s="76"/>
      <c r="AC671" s="76"/>
      <c r="AD671" s="76"/>
      <c r="AE671" s="76"/>
    </row>
    <row r="672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  <c r="AA672" s="76"/>
      <c r="AB672" s="76"/>
      <c r="AC672" s="76"/>
      <c r="AD672" s="76"/>
      <c r="AE672" s="76"/>
    </row>
    <row r="673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  <c r="AA673" s="76"/>
      <c r="AB673" s="76"/>
      <c r="AC673" s="76"/>
      <c r="AD673" s="76"/>
      <c r="AE673" s="76"/>
    </row>
    <row r="674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  <c r="AA674" s="76"/>
      <c r="AB674" s="76"/>
      <c r="AC674" s="76"/>
      <c r="AD674" s="76"/>
      <c r="AE674" s="76"/>
    </row>
    <row r="675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  <c r="AA675" s="76"/>
      <c r="AB675" s="76"/>
      <c r="AC675" s="76"/>
      <c r="AD675" s="76"/>
      <c r="AE675" s="76"/>
    </row>
    <row r="676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  <c r="AA676" s="76"/>
      <c r="AB676" s="76"/>
      <c r="AC676" s="76"/>
      <c r="AD676" s="76"/>
      <c r="AE676" s="76"/>
    </row>
    <row r="677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  <c r="AA677" s="76"/>
      <c r="AB677" s="76"/>
      <c r="AC677" s="76"/>
      <c r="AD677" s="76"/>
      <c r="AE677" s="76"/>
    </row>
    <row r="678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  <c r="AA678" s="76"/>
      <c r="AB678" s="76"/>
      <c r="AC678" s="76"/>
      <c r="AD678" s="76"/>
      <c r="AE678" s="76"/>
    </row>
    <row r="679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  <c r="AA679" s="76"/>
      <c r="AB679" s="76"/>
      <c r="AC679" s="76"/>
      <c r="AD679" s="76"/>
      <c r="AE679" s="76"/>
    </row>
    <row r="680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  <c r="AA680" s="76"/>
      <c r="AB680" s="76"/>
      <c r="AC680" s="76"/>
      <c r="AD680" s="76"/>
      <c r="AE680" s="76"/>
    </row>
    <row r="681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  <c r="AA681" s="76"/>
      <c r="AB681" s="76"/>
      <c r="AC681" s="76"/>
      <c r="AD681" s="76"/>
      <c r="AE681" s="76"/>
    </row>
    <row r="682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  <c r="AA682" s="76"/>
      <c r="AB682" s="76"/>
      <c r="AC682" s="76"/>
      <c r="AD682" s="76"/>
      <c r="AE682" s="76"/>
    </row>
    <row r="683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  <c r="AA683" s="76"/>
      <c r="AB683" s="76"/>
      <c r="AC683" s="76"/>
      <c r="AD683" s="76"/>
      <c r="AE683" s="76"/>
    </row>
    <row r="684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  <c r="AA684" s="76"/>
      <c r="AB684" s="76"/>
      <c r="AC684" s="76"/>
      <c r="AD684" s="76"/>
      <c r="AE684" s="76"/>
    </row>
    <row r="685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  <c r="AA685" s="76"/>
      <c r="AB685" s="76"/>
      <c r="AC685" s="76"/>
      <c r="AD685" s="76"/>
      <c r="AE685" s="76"/>
    </row>
    <row r="686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  <c r="AA686" s="76"/>
      <c r="AB686" s="76"/>
      <c r="AC686" s="76"/>
      <c r="AD686" s="76"/>
      <c r="AE686" s="76"/>
    </row>
    <row r="687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  <c r="AA687" s="76"/>
      <c r="AB687" s="76"/>
      <c r="AC687" s="76"/>
      <c r="AD687" s="76"/>
      <c r="AE687" s="76"/>
    </row>
    <row r="688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  <c r="AA688" s="76"/>
      <c r="AB688" s="76"/>
      <c r="AC688" s="76"/>
      <c r="AD688" s="76"/>
      <c r="AE688" s="76"/>
    </row>
    <row r="689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  <c r="AA689" s="76"/>
      <c r="AB689" s="76"/>
      <c r="AC689" s="76"/>
      <c r="AD689" s="76"/>
      <c r="AE689" s="76"/>
    </row>
    <row r="690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  <c r="AA690" s="76"/>
      <c r="AB690" s="76"/>
      <c r="AC690" s="76"/>
      <c r="AD690" s="76"/>
      <c r="AE690" s="76"/>
    </row>
    <row r="691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  <c r="AA691" s="76"/>
      <c r="AB691" s="76"/>
      <c r="AC691" s="76"/>
      <c r="AD691" s="76"/>
      <c r="AE691" s="76"/>
    </row>
    <row r="692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  <c r="AA692" s="76"/>
      <c r="AB692" s="76"/>
      <c r="AC692" s="76"/>
      <c r="AD692" s="76"/>
      <c r="AE692" s="76"/>
    </row>
    <row r="693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  <c r="AA693" s="76"/>
      <c r="AB693" s="76"/>
      <c r="AC693" s="76"/>
      <c r="AD693" s="76"/>
      <c r="AE693" s="76"/>
    </row>
    <row r="694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  <c r="AA694" s="76"/>
      <c r="AB694" s="76"/>
      <c r="AC694" s="76"/>
      <c r="AD694" s="76"/>
      <c r="AE694" s="76"/>
    </row>
    <row r="695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  <c r="AA695" s="76"/>
      <c r="AB695" s="76"/>
      <c r="AC695" s="76"/>
      <c r="AD695" s="76"/>
      <c r="AE695" s="76"/>
    </row>
    <row r="696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  <c r="AA696" s="76"/>
      <c r="AB696" s="76"/>
      <c r="AC696" s="76"/>
      <c r="AD696" s="76"/>
      <c r="AE696" s="76"/>
    </row>
    <row r="697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  <c r="AA697" s="76"/>
      <c r="AB697" s="76"/>
      <c r="AC697" s="76"/>
      <c r="AD697" s="76"/>
      <c r="AE697" s="76"/>
    </row>
    <row r="698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  <c r="AA698" s="76"/>
      <c r="AB698" s="76"/>
      <c r="AC698" s="76"/>
      <c r="AD698" s="76"/>
      <c r="AE698" s="76"/>
    </row>
    <row r="699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  <c r="AA699" s="76"/>
      <c r="AB699" s="76"/>
      <c r="AC699" s="76"/>
      <c r="AD699" s="76"/>
      <c r="AE699" s="76"/>
    </row>
    <row r="700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  <c r="AA700" s="76"/>
      <c r="AB700" s="76"/>
      <c r="AC700" s="76"/>
      <c r="AD700" s="76"/>
      <c r="AE700" s="76"/>
    </row>
    <row r="701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  <c r="AA701" s="76"/>
      <c r="AB701" s="76"/>
      <c r="AC701" s="76"/>
      <c r="AD701" s="76"/>
      <c r="AE701" s="76"/>
    </row>
    <row r="702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  <c r="AA702" s="76"/>
      <c r="AB702" s="76"/>
      <c r="AC702" s="76"/>
      <c r="AD702" s="76"/>
      <c r="AE702" s="76"/>
    </row>
    <row r="703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  <c r="AA703" s="76"/>
      <c r="AB703" s="76"/>
      <c r="AC703" s="76"/>
      <c r="AD703" s="76"/>
      <c r="AE703" s="76"/>
    </row>
    <row r="704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  <c r="AA704" s="76"/>
      <c r="AB704" s="76"/>
      <c r="AC704" s="76"/>
      <c r="AD704" s="76"/>
      <c r="AE704" s="76"/>
    </row>
    <row r="705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  <c r="AA705" s="76"/>
      <c r="AB705" s="76"/>
      <c r="AC705" s="76"/>
      <c r="AD705" s="76"/>
      <c r="AE705" s="76"/>
    </row>
    <row r="706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  <c r="AA706" s="76"/>
      <c r="AB706" s="76"/>
      <c r="AC706" s="76"/>
      <c r="AD706" s="76"/>
      <c r="AE706" s="76"/>
    </row>
    <row r="707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  <c r="AA707" s="76"/>
      <c r="AB707" s="76"/>
      <c r="AC707" s="76"/>
      <c r="AD707" s="76"/>
      <c r="AE707" s="76"/>
    </row>
    <row r="708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  <c r="AA708" s="76"/>
      <c r="AB708" s="76"/>
      <c r="AC708" s="76"/>
      <c r="AD708" s="76"/>
      <c r="AE708" s="76"/>
    </row>
    <row r="709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  <c r="AA709" s="76"/>
      <c r="AB709" s="76"/>
      <c r="AC709" s="76"/>
      <c r="AD709" s="76"/>
      <c r="AE709" s="76"/>
    </row>
    <row r="710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  <c r="AA710" s="76"/>
      <c r="AB710" s="76"/>
      <c r="AC710" s="76"/>
      <c r="AD710" s="76"/>
      <c r="AE710" s="76"/>
    </row>
    <row r="711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  <c r="AA711" s="76"/>
      <c r="AB711" s="76"/>
      <c r="AC711" s="76"/>
      <c r="AD711" s="76"/>
      <c r="AE711" s="76"/>
    </row>
    <row r="712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  <c r="AA712" s="76"/>
      <c r="AB712" s="76"/>
      <c r="AC712" s="76"/>
      <c r="AD712" s="76"/>
      <c r="AE712" s="76"/>
    </row>
    <row r="713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  <c r="AA713" s="76"/>
      <c r="AB713" s="76"/>
      <c r="AC713" s="76"/>
      <c r="AD713" s="76"/>
      <c r="AE713" s="76"/>
    </row>
    <row r="714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  <c r="AA714" s="76"/>
      <c r="AB714" s="76"/>
      <c r="AC714" s="76"/>
      <c r="AD714" s="76"/>
      <c r="AE714" s="76"/>
    </row>
    <row r="715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  <c r="AA715" s="76"/>
      <c r="AB715" s="76"/>
      <c r="AC715" s="76"/>
      <c r="AD715" s="76"/>
      <c r="AE715" s="76"/>
    </row>
    <row r="716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  <c r="AA716" s="76"/>
      <c r="AB716" s="76"/>
      <c r="AC716" s="76"/>
      <c r="AD716" s="76"/>
      <c r="AE716" s="76"/>
    </row>
    <row r="717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  <c r="AA717" s="76"/>
      <c r="AB717" s="76"/>
      <c r="AC717" s="76"/>
      <c r="AD717" s="76"/>
      <c r="AE717" s="76"/>
    </row>
    <row r="718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  <c r="AA718" s="76"/>
      <c r="AB718" s="76"/>
      <c r="AC718" s="76"/>
      <c r="AD718" s="76"/>
      <c r="AE718" s="76"/>
    </row>
    <row r="719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  <c r="AA719" s="76"/>
      <c r="AB719" s="76"/>
      <c r="AC719" s="76"/>
      <c r="AD719" s="76"/>
      <c r="AE719" s="76"/>
    </row>
    <row r="720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  <c r="AA720" s="76"/>
      <c r="AB720" s="76"/>
      <c r="AC720" s="76"/>
      <c r="AD720" s="76"/>
      <c r="AE720" s="76"/>
    </row>
    <row r="721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  <c r="AA721" s="76"/>
      <c r="AB721" s="76"/>
      <c r="AC721" s="76"/>
      <c r="AD721" s="76"/>
      <c r="AE721" s="76"/>
    </row>
    <row r="722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  <c r="AA722" s="76"/>
      <c r="AB722" s="76"/>
      <c r="AC722" s="76"/>
      <c r="AD722" s="76"/>
      <c r="AE722" s="76"/>
    </row>
    <row r="723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  <c r="AA723" s="76"/>
      <c r="AB723" s="76"/>
      <c r="AC723" s="76"/>
      <c r="AD723" s="76"/>
      <c r="AE723" s="76"/>
    </row>
    <row r="724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  <c r="AA724" s="76"/>
      <c r="AB724" s="76"/>
      <c r="AC724" s="76"/>
      <c r="AD724" s="76"/>
      <c r="AE724" s="76"/>
    </row>
    <row r="725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  <c r="AA725" s="76"/>
      <c r="AB725" s="76"/>
      <c r="AC725" s="76"/>
      <c r="AD725" s="76"/>
      <c r="AE725" s="76"/>
    </row>
    <row r="726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  <c r="AA726" s="76"/>
      <c r="AB726" s="76"/>
      <c r="AC726" s="76"/>
      <c r="AD726" s="76"/>
      <c r="AE726" s="76"/>
    </row>
    <row r="727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  <c r="AA727" s="76"/>
      <c r="AB727" s="76"/>
      <c r="AC727" s="76"/>
      <c r="AD727" s="76"/>
      <c r="AE727" s="76"/>
    </row>
    <row r="728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  <c r="AA728" s="76"/>
      <c r="AB728" s="76"/>
      <c r="AC728" s="76"/>
      <c r="AD728" s="76"/>
      <c r="AE728" s="76"/>
    </row>
    <row r="729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  <c r="AA729" s="76"/>
      <c r="AB729" s="76"/>
      <c r="AC729" s="76"/>
      <c r="AD729" s="76"/>
      <c r="AE729" s="76"/>
    </row>
    <row r="730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  <c r="AA730" s="76"/>
      <c r="AB730" s="76"/>
      <c r="AC730" s="76"/>
      <c r="AD730" s="76"/>
      <c r="AE730" s="76"/>
    </row>
    <row r="731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  <c r="AA731" s="76"/>
      <c r="AB731" s="76"/>
      <c r="AC731" s="76"/>
      <c r="AD731" s="76"/>
      <c r="AE731" s="76"/>
    </row>
    <row r="732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  <c r="AA732" s="76"/>
      <c r="AB732" s="76"/>
      <c r="AC732" s="76"/>
      <c r="AD732" s="76"/>
      <c r="AE732" s="76"/>
    </row>
    <row r="733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  <c r="AA733" s="76"/>
      <c r="AB733" s="76"/>
      <c r="AC733" s="76"/>
      <c r="AD733" s="76"/>
      <c r="AE733" s="76"/>
    </row>
    <row r="734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  <c r="AA734" s="76"/>
      <c r="AB734" s="76"/>
      <c r="AC734" s="76"/>
      <c r="AD734" s="76"/>
      <c r="AE734" s="76"/>
    </row>
    <row r="735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  <c r="AA735" s="76"/>
      <c r="AB735" s="76"/>
      <c r="AC735" s="76"/>
      <c r="AD735" s="76"/>
      <c r="AE735" s="76"/>
    </row>
    <row r="736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  <c r="AA736" s="76"/>
      <c r="AB736" s="76"/>
      <c r="AC736" s="76"/>
      <c r="AD736" s="76"/>
      <c r="AE736" s="76"/>
    </row>
    <row r="737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  <c r="AA737" s="76"/>
      <c r="AB737" s="76"/>
      <c r="AC737" s="76"/>
      <c r="AD737" s="76"/>
      <c r="AE737" s="76"/>
    </row>
    <row r="738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  <c r="AA738" s="76"/>
      <c r="AB738" s="76"/>
      <c r="AC738" s="76"/>
      <c r="AD738" s="76"/>
      <c r="AE738" s="76"/>
    </row>
    <row r="739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  <c r="AA739" s="76"/>
      <c r="AB739" s="76"/>
      <c r="AC739" s="76"/>
      <c r="AD739" s="76"/>
      <c r="AE739" s="76"/>
    </row>
    <row r="740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  <c r="AA740" s="76"/>
      <c r="AB740" s="76"/>
      <c r="AC740" s="76"/>
      <c r="AD740" s="76"/>
      <c r="AE740" s="76"/>
    </row>
    <row r="741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  <c r="AA741" s="76"/>
      <c r="AB741" s="76"/>
      <c r="AC741" s="76"/>
      <c r="AD741" s="76"/>
      <c r="AE741" s="76"/>
    </row>
    <row r="742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  <c r="AA742" s="76"/>
      <c r="AB742" s="76"/>
      <c r="AC742" s="76"/>
      <c r="AD742" s="76"/>
      <c r="AE742" s="76"/>
    </row>
    <row r="743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  <c r="AA743" s="76"/>
      <c r="AB743" s="76"/>
      <c r="AC743" s="76"/>
      <c r="AD743" s="76"/>
      <c r="AE743" s="76"/>
    </row>
    <row r="744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  <c r="AA744" s="76"/>
      <c r="AB744" s="76"/>
      <c r="AC744" s="76"/>
      <c r="AD744" s="76"/>
      <c r="AE744" s="76"/>
    </row>
    <row r="745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  <c r="AA745" s="76"/>
      <c r="AB745" s="76"/>
      <c r="AC745" s="76"/>
      <c r="AD745" s="76"/>
      <c r="AE745" s="76"/>
    </row>
    <row r="746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  <c r="AA746" s="76"/>
      <c r="AB746" s="76"/>
      <c r="AC746" s="76"/>
      <c r="AD746" s="76"/>
      <c r="AE746" s="76"/>
    </row>
    <row r="747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  <c r="AA747" s="76"/>
      <c r="AB747" s="76"/>
      <c r="AC747" s="76"/>
      <c r="AD747" s="76"/>
      <c r="AE747" s="76"/>
    </row>
    <row r="748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  <c r="AA748" s="76"/>
      <c r="AB748" s="76"/>
      <c r="AC748" s="76"/>
      <c r="AD748" s="76"/>
      <c r="AE748" s="76"/>
    </row>
    <row r="749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  <c r="AA749" s="76"/>
      <c r="AB749" s="76"/>
      <c r="AC749" s="76"/>
      <c r="AD749" s="76"/>
      <c r="AE749" s="76"/>
    </row>
    <row r="750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  <c r="AA750" s="76"/>
      <c r="AB750" s="76"/>
      <c r="AC750" s="76"/>
      <c r="AD750" s="76"/>
      <c r="AE750" s="76"/>
    </row>
    <row r="751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  <c r="AA751" s="76"/>
      <c r="AB751" s="76"/>
      <c r="AC751" s="76"/>
      <c r="AD751" s="76"/>
      <c r="AE751" s="76"/>
    </row>
    <row r="752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  <c r="AA752" s="76"/>
      <c r="AB752" s="76"/>
      <c r="AC752" s="76"/>
      <c r="AD752" s="76"/>
      <c r="AE752" s="76"/>
    </row>
    <row r="753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  <c r="AA753" s="76"/>
      <c r="AB753" s="76"/>
      <c r="AC753" s="76"/>
      <c r="AD753" s="76"/>
      <c r="AE753" s="76"/>
    </row>
    <row r="754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  <c r="AA754" s="76"/>
      <c r="AB754" s="76"/>
      <c r="AC754" s="76"/>
      <c r="AD754" s="76"/>
      <c r="AE754" s="76"/>
    </row>
    <row r="755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  <c r="AA755" s="76"/>
      <c r="AB755" s="76"/>
      <c r="AC755" s="76"/>
      <c r="AD755" s="76"/>
      <c r="AE755" s="76"/>
    </row>
    <row r="756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  <c r="AA756" s="76"/>
      <c r="AB756" s="76"/>
      <c r="AC756" s="76"/>
      <c r="AD756" s="76"/>
      <c r="AE756" s="76"/>
    </row>
    <row r="757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  <c r="AA757" s="76"/>
      <c r="AB757" s="76"/>
      <c r="AC757" s="76"/>
      <c r="AD757" s="76"/>
      <c r="AE757" s="76"/>
    </row>
    <row r="758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  <c r="AA758" s="76"/>
      <c r="AB758" s="76"/>
      <c r="AC758" s="76"/>
      <c r="AD758" s="76"/>
      <c r="AE758" s="76"/>
    </row>
    <row r="759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  <c r="AA759" s="76"/>
      <c r="AB759" s="76"/>
      <c r="AC759" s="76"/>
      <c r="AD759" s="76"/>
      <c r="AE759" s="76"/>
    </row>
    <row r="760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  <c r="AA760" s="76"/>
      <c r="AB760" s="76"/>
      <c r="AC760" s="76"/>
      <c r="AD760" s="76"/>
      <c r="AE760" s="76"/>
    </row>
    <row r="761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  <c r="AA761" s="76"/>
      <c r="AB761" s="76"/>
      <c r="AC761" s="76"/>
      <c r="AD761" s="76"/>
      <c r="AE761" s="76"/>
    </row>
    <row r="762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  <c r="AA762" s="76"/>
      <c r="AB762" s="76"/>
      <c r="AC762" s="76"/>
      <c r="AD762" s="76"/>
      <c r="AE762" s="76"/>
    </row>
    <row r="763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  <c r="AA763" s="76"/>
      <c r="AB763" s="76"/>
      <c r="AC763" s="76"/>
      <c r="AD763" s="76"/>
      <c r="AE763" s="76"/>
    </row>
    <row r="764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  <c r="AA764" s="76"/>
      <c r="AB764" s="76"/>
      <c r="AC764" s="76"/>
      <c r="AD764" s="76"/>
      <c r="AE764" s="76"/>
    </row>
    <row r="765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  <c r="AA765" s="76"/>
      <c r="AB765" s="76"/>
      <c r="AC765" s="76"/>
      <c r="AD765" s="76"/>
      <c r="AE765" s="76"/>
    </row>
    <row r="766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  <c r="AA766" s="76"/>
      <c r="AB766" s="76"/>
      <c r="AC766" s="76"/>
      <c r="AD766" s="76"/>
      <c r="AE766" s="76"/>
    </row>
    <row r="767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  <c r="AA767" s="76"/>
      <c r="AB767" s="76"/>
      <c r="AC767" s="76"/>
      <c r="AD767" s="76"/>
      <c r="AE767" s="76"/>
    </row>
    <row r="768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  <c r="AA768" s="76"/>
      <c r="AB768" s="76"/>
      <c r="AC768" s="76"/>
      <c r="AD768" s="76"/>
      <c r="AE768" s="76"/>
    </row>
    <row r="769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</row>
    <row r="770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  <c r="AA770" s="76"/>
      <c r="AB770" s="76"/>
      <c r="AC770" s="76"/>
      <c r="AD770" s="76"/>
      <c r="AE770" s="76"/>
    </row>
    <row r="771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  <c r="AA771" s="76"/>
      <c r="AB771" s="76"/>
      <c r="AC771" s="76"/>
      <c r="AD771" s="76"/>
      <c r="AE771" s="76"/>
    </row>
    <row r="772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  <c r="AA772" s="76"/>
      <c r="AB772" s="76"/>
      <c r="AC772" s="76"/>
      <c r="AD772" s="76"/>
      <c r="AE772" s="76"/>
    </row>
    <row r="773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  <c r="AA773" s="76"/>
      <c r="AB773" s="76"/>
      <c r="AC773" s="76"/>
      <c r="AD773" s="76"/>
      <c r="AE773" s="76"/>
    </row>
    <row r="774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  <c r="AA774" s="76"/>
      <c r="AB774" s="76"/>
      <c r="AC774" s="76"/>
      <c r="AD774" s="76"/>
      <c r="AE774" s="76"/>
    </row>
    <row r="775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  <c r="AA775" s="76"/>
      <c r="AB775" s="76"/>
      <c r="AC775" s="76"/>
      <c r="AD775" s="76"/>
      <c r="AE775" s="76"/>
    </row>
    <row r="776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  <c r="AA776" s="76"/>
      <c r="AB776" s="76"/>
      <c r="AC776" s="76"/>
      <c r="AD776" s="76"/>
      <c r="AE776" s="76"/>
    </row>
    <row r="777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  <c r="AA777" s="76"/>
      <c r="AB777" s="76"/>
      <c r="AC777" s="76"/>
      <c r="AD777" s="76"/>
      <c r="AE777" s="76"/>
    </row>
    <row r="778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  <c r="AA778" s="76"/>
      <c r="AB778" s="76"/>
      <c r="AC778" s="76"/>
      <c r="AD778" s="76"/>
      <c r="AE778" s="76"/>
    </row>
    <row r="779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  <c r="AA779" s="76"/>
      <c r="AB779" s="76"/>
      <c r="AC779" s="76"/>
      <c r="AD779" s="76"/>
      <c r="AE779" s="76"/>
    </row>
    <row r="780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  <c r="AA780" s="76"/>
      <c r="AB780" s="76"/>
      <c r="AC780" s="76"/>
      <c r="AD780" s="76"/>
      <c r="AE780" s="76"/>
    </row>
    <row r="781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  <c r="AA781" s="76"/>
      <c r="AB781" s="76"/>
      <c r="AC781" s="76"/>
      <c r="AD781" s="76"/>
      <c r="AE781" s="76"/>
    </row>
    <row r="782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  <c r="AA782" s="76"/>
      <c r="AB782" s="76"/>
      <c r="AC782" s="76"/>
      <c r="AD782" s="76"/>
      <c r="AE782" s="76"/>
    </row>
    <row r="783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  <c r="AA783" s="76"/>
      <c r="AB783" s="76"/>
      <c r="AC783" s="76"/>
      <c r="AD783" s="76"/>
      <c r="AE783" s="76"/>
    </row>
    <row r="784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  <c r="AA784" s="76"/>
      <c r="AB784" s="76"/>
      <c r="AC784" s="76"/>
      <c r="AD784" s="76"/>
      <c r="AE784" s="76"/>
    </row>
    <row r="785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  <c r="AA785" s="76"/>
      <c r="AB785" s="76"/>
      <c r="AC785" s="76"/>
      <c r="AD785" s="76"/>
      <c r="AE785" s="76"/>
    </row>
    <row r="786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  <c r="AA786" s="76"/>
      <c r="AB786" s="76"/>
      <c r="AC786" s="76"/>
      <c r="AD786" s="76"/>
      <c r="AE786" s="76"/>
    </row>
    <row r="787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  <c r="AA787" s="76"/>
      <c r="AB787" s="76"/>
      <c r="AC787" s="76"/>
      <c r="AD787" s="76"/>
      <c r="AE787" s="76"/>
    </row>
    <row r="788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  <c r="AA788" s="76"/>
      <c r="AB788" s="76"/>
      <c r="AC788" s="76"/>
      <c r="AD788" s="76"/>
      <c r="AE788" s="76"/>
    </row>
    <row r="789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  <c r="AA789" s="76"/>
      <c r="AB789" s="76"/>
      <c r="AC789" s="76"/>
      <c r="AD789" s="76"/>
      <c r="AE789" s="76"/>
    </row>
    <row r="790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  <c r="AA790" s="76"/>
      <c r="AB790" s="76"/>
      <c r="AC790" s="76"/>
      <c r="AD790" s="76"/>
      <c r="AE790" s="76"/>
    </row>
    <row r="791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  <c r="AA791" s="76"/>
      <c r="AB791" s="76"/>
      <c r="AC791" s="76"/>
      <c r="AD791" s="76"/>
      <c r="AE791" s="76"/>
    </row>
    <row r="792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  <c r="AA792" s="76"/>
      <c r="AB792" s="76"/>
      <c r="AC792" s="76"/>
      <c r="AD792" s="76"/>
      <c r="AE792" s="76"/>
    </row>
    <row r="793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  <c r="AA793" s="76"/>
      <c r="AB793" s="76"/>
      <c r="AC793" s="76"/>
      <c r="AD793" s="76"/>
      <c r="AE793" s="76"/>
    </row>
    <row r="794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  <c r="AA794" s="76"/>
      <c r="AB794" s="76"/>
      <c r="AC794" s="76"/>
      <c r="AD794" s="76"/>
      <c r="AE794" s="76"/>
    </row>
    <row r="795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  <c r="AA795" s="76"/>
      <c r="AB795" s="76"/>
      <c r="AC795" s="76"/>
      <c r="AD795" s="76"/>
      <c r="AE795" s="76"/>
    </row>
    <row r="796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  <c r="AA796" s="76"/>
      <c r="AB796" s="76"/>
      <c r="AC796" s="76"/>
      <c r="AD796" s="76"/>
      <c r="AE796" s="76"/>
    </row>
    <row r="797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  <c r="AA797" s="76"/>
      <c r="AB797" s="76"/>
      <c r="AC797" s="76"/>
      <c r="AD797" s="76"/>
      <c r="AE797" s="76"/>
    </row>
    <row r="798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  <c r="AA798" s="76"/>
      <c r="AB798" s="76"/>
      <c r="AC798" s="76"/>
      <c r="AD798" s="76"/>
      <c r="AE798" s="76"/>
    </row>
    <row r="799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  <c r="AA799" s="76"/>
      <c r="AB799" s="76"/>
      <c r="AC799" s="76"/>
      <c r="AD799" s="76"/>
      <c r="AE799" s="76"/>
    </row>
    <row r="800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  <c r="AA800" s="76"/>
      <c r="AB800" s="76"/>
      <c r="AC800" s="76"/>
      <c r="AD800" s="76"/>
      <c r="AE800" s="76"/>
    </row>
    <row r="801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  <c r="AA801" s="76"/>
      <c r="AB801" s="76"/>
      <c r="AC801" s="76"/>
      <c r="AD801" s="76"/>
      <c r="AE801" s="76"/>
    </row>
    <row r="802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  <c r="AA802" s="76"/>
      <c r="AB802" s="76"/>
      <c r="AC802" s="76"/>
      <c r="AD802" s="76"/>
      <c r="AE802" s="76"/>
    </row>
    <row r="803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  <c r="AA803" s="76"/>
      <c r="AB803" s="76"/>
      <c r="AC803" s="76"/>
      <c r="AD803" s="76"/>
      <c r="AE803" s="76"/>
    </row>
    <row r="804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  <c r="AA804" s="76"/>
      <c r="AB804" s="76"/>
      <c r="AC804" s="76"/>
      <c r="AD804" s="76"/>
      <c r="AE804" s="76"/>
    </row>
    <row r="805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  <c r="AA805" s="76"/>
      <c r="AB805" s="76"/>
      <c r="AC805" s="76"/>
      <c r="AD805" s="76"/>
      <c r="AE805" s="76"/>
    </row>
    <row r="806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  <c r="AC806" s="76"/>
      <c r="AD806" s="76"/>
      <c r="AE806" s="76"/>
    </row>
    <row r="807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  <c r="AA807" s="76"/>
      <c r="AB807" s="76"/>
      <c r="AC807" s="76"/>
      <c r="AD807" s="76"/>
      <c r="AE807" s="76"/>
    </row>
    <row r="808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  <c r="AA808" s="76"/>
      <c r="AB808" s="76"/>
      <c r="AC808" s="76"/>
      <c r="AD808" s="76"/>
      <c r="AE808" s="76"/>
    </row>
    <row r="809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  <c r="AA809" s="76"/>
      <c r="AB809" s="76"/>
      <c r="AC809" s="76"/>
      <c r="AD809" s="76"/>
      <c r="AE809" s="76"/>
    </row>
    <row r="810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  <c r="AA810" s="76"/>
      <c r="AB810" s="76"/>
      <c r="AC810" s="76"/>
      <c r="AD810" s="76"/>
      <c r="AE810" s="76"/>
    </row>
    <row r="811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  <c r="AA811" s="76"/>
      <c r="AB811" s="76"/>
      <c r="AC811" s="76"/>
      <c r="AD811" s="76"/>
      <c r="AE811" s="76"/>
    </row>
    <row r="812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  <c r="AA812" s="76"/>
      <c r="AB812" s="76"/>
      <c r="AC812" s="76"/>
      <c r="AD812" s="76"/>
      <c r="AE812" s="76"/>
    </row>
    <row r="813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  <c r="AA813" s="76"/>
      <c r="AB813" s="76"/>
      <c r="AC813" s="76"/>
      <c r="AD813" s="76"/>
      <c r="AE813" s="76"/>
    </row>
    <row r="814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  <c r="AA814" s="76"/>
      <c r="AB814" s="76"/>
      <c r="AC814" s="76"/>
      <c r="AD814" s="76"/>
      <c r="AE814" s="76"/>
    </row>
    <row r="815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  <c r="AA815" s="76"/>
      <c r="AB815" s="76"/>
      <c r="AC815" s="76"/>
      <c r="AD815" s="76"/>
      <c r="AE815" s="76"/>
    </row>
    <row r="816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  <c r="AA816" s="76"/>
      <c r="AB816" s="76"/>
      <c r="AC816" s="76"/>
      <c r="AD816" s="76"/>
      <c r="AE816" s="76"/>
    </row>
    <row r="817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  <c r="AA817" s="76"/>
      <c r="AB817" s="76"/>
      <c r="AC817" s="76"/>
      <c r="AD817" s="76"/>
      <c r="AE817" s="76"/>
    </row>
    <row r="818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  <c r="AA818" s="76"/>
      <c r="AB818" s="76"/>
      <c r="AC818" s="76"/>
      <c r="AD818" s="76"/>
      <c r="AE818" s="76"/>
    </row>
    <row r="819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  <c r="AA819" s="76"/>
      <c r="AB819" s="76"/>
      <c r="AC819" s="76"/>
      <c r="AD819" s="76"/>
      <c r="AE819" s="76"/>
    </row>
    <row r="820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  <c r="AA820" s="76"/>
      <c r="AB820" s="76"/>
      <c r="AC820" s="76"/>
      <c r="AD820" s="76"/>
      <c r="AE820" s="76"/>
    </row>
    <row r="821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  <c r="AA821" s="76"/>
      <c r="AB821" s="76"/>
      <c r="AC821" s="76"/>
      <c r="AD821" s="76"/>
      <c r="AE821" s="76"/>
    </row>
    <row r="822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  <c r="AA822" s="76"/>
      <c r="AB822" s="76"/>
      <c r="AC822" s="76"/>
      <c r="AD822" s="76"/>
      <c r="AE822" s="76"/>
    </row>
    <row r="823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  <c r="AA823" s="76"/>
      <c r="AB823" s="76"/>
      <c r="AC823" s="76"/>
      <c r="AD823" s="76"/>
      <c r="AE823" s="76"/>
    </row>
    <row r="824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  <c r="AA824" s="76"/>
      <c r="AB824" s="76"/>
      <c r="AC824" s="76"/>
      <c r="AD824" s="76"/>
      <c r="AE824" s="76"/>
    </row>
    <row r="825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  <c r="AA825" s="76"/>
      <c r="AB825" s="76"/>
      <c r="AC825" s="76"/>
      <c r="AD825" s="76"/>
      <c r="AE825" s="76"/>
    </row>
    <row r="826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  <c r="AA826" s="76"/>
      <c r="AB826" s="76"/>
      <c r="AC826" s="76"/>
      <c r="AD826" s="76"/>
      <c r="AE826" s="76"/>
    </row>
    <row r="827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  <c r="AA827" s="76"/>
      <c r="AB827" s="76"/>
      <c r="AC827" s="76"/>
      <c r="AD827" s="76"/>
      <c r="AE827" s="76"/>
    </row>
    <row r="828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  <c r="AA828" s="76"/>
      <c r="AB828" s="76"/>
      <c r="AC828" s="76"/>
      <c r="AD828" s="76"/>
      <c r="AE828" s="76"/>
    </row>
    <row r="829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  <c r="AA829" s="76"/>
      <c r="AB829" s="76"/>
      <c r="AC829" s="76"/>
      <c r="AD829" s="76"/>
      <c r="AE829" s="76"/>
    </row>
    <row r="830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  <c r="AA830" s="76"/>
      <c r="AB830" s="76"/>
      <c r="AC830" s="76"/>
      <c r="AD830" s="76"/>
      <c r="AE830" s="76"/>
    </row>
    <row r="831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  <c r="AA831" s="76"/>
      <c r="AB831" s="76"/>
      <c r="AC831" s="76"/>
      <c r="AD831" s="76"/>
      <c r="AE831" s="76"/>
    </row>
    <row r="832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  <c r="AA832" s="76"/>
      <c r="AB832" s="76"/>
      <c r="AC832" s="76"/>
      <c r="AD832" s="76"/>
      <c r="AE832" s="76"/>
    </row>
    <row r="833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  <c r="AA833" s="76"/>
      <c r="AB833" s="76"/>
      <c r="AC833" s="76"/>
      <c r="AD833" s="76"/>
      <c r="AE833" s="76"/>
    </row>
    <row r="834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  <c r="AA834" s="76"/>
      <c r="AB834" s="76"/>
      <c r="AC834" s="76"/>
      <c r="AD834" s="76"/>
      <c r="AE834" s="76"/>
    </row>
    <row r="835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  <c r="AA835" s="76"/>
      <c r="AB835" s="76"/>
      <c r="AC835" s="76"/>
      <c r="AD835" s="76"/>
      <c r="AE835" s="76"/>
    </row>
    <row r="836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  <c r="AA836" s="76"/>
      <c r="AB836" s="76"/>
      <c r="AC836" s="76"/>
      <c r="AD836" s="76"/>
      <c r="AE836" s="76"/>
    </row>
    <row r="837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  <c r="AA837" s="76"/>
      <c r="AB837" s="76"/>
      <c r="AC837" s="76"/>
      <c r="AD837" s="76"/>
      <c r="AE837" s="76"/>
    </row>
    <row r="838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  <c r="AA838" s="76"/>
      <c r="AB838" s="76"/>
      <c r="AC838" s="76"/>
      <c r="AD838" s="76"/>
      <c r="AE838" s="76"/>
    </row>
    <row r="839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  <c r="AA839" s="76"/>
      <c r="AB839" s="76"/>
      <c r="AC839" s="76"/>
      <c r="AD839" s="76"/>
      <c r="AE839" s="76"/>
    </row>
    <row r="840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  <c r="AA840" s="76"/>
      <c r="AB840" s="76"/>
      <c r="AC840" s="76"/>
      <c r="AD840" s="76"/>
      <c r="AE840" s="76"/>
    </row>
    <row r="841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  <c r="AA841" s="76"/>
      <c r="AB841" s="76"/>
      <c r="AC841" s="76"/>
      <c r="AD841" s="76"/>
      <c r="AE841" s="76"/>
    </row>
    <row r="842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  <c r="AA842" s="76"/>
      <c r="AB842" s="76"/>
      <c r="AC842" s="76"/>
      <c r="AD842" s="76"/>
      <c r="AE842" s="76"/>
    </row>
    <row r="843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  <c r="AA843" s="76"/>
      <c r="AB843" s="76"/>
      <c r="AC843" s="76"/>
      <c r="AD843" s="76"/>
      <c r="AE843" s="76"/>
    </row>
    <row r="844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  <c r="AA844" s="76"/>
      <c r="AB844" s="76"/>
      <c r="AC844" s="76"/>
      <c r="AD844" s="76"/>
      <c r="AE844" s="76"/>
    </row>
    <row r="845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  <c r="AA845" s="76"/>
      <c r="AB845" s="76"/>
      <c r="AC845" s="76"/>
      <c r="AD845" s="76"/>
      <c r="AE845" s="76"/>
    </row>
    <row r="846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  <c r="AA846" s="76"/>
      <c r="AB846" s="76"/>
      <c r="AC846" s="76"/>
      <c r="AD846" s="76"/>
      <c r="AE846" s="76"/>
    </row>
    <row r="847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  <c r="AA847" s="76"/>
      <c r="AB847" s="76"/>
      <c r="AC847" s="76"/>
      <c r="AD847" s="76"/>
      <c r="AE847" s="76"/>
    </row>
    <row r="848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  <c r="AA848" s="76"/>
      <c r="AB848" s="76"/>
      <c r="AC848" s="76"/>
      <c r="AD848" s="76"/>
      <c r="AE848" s="76"/>
    </row>
    <row r="849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  <c r="AA849" s="76"/>
      <c r="AB849" s="76"/>
      <c r="AC849" s="76"/>
      <c r="AD849" s="76"/>
      <c r="AE849" s="76"/>
    </row>
    <row r="850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  <c r="AA850" s="76"/>
      <c r="AB850" s="76"/>
      <c r="AC850" s="76"/>
      <c r="AD850" s="76"/>
      <c r="AE850" s="76"/>
    </row>
    <row r="851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  <c r="AA851" s="76"/>
      <c r="AB851" s="76"/>
      <c r="AC851" s="76"/>
      <c r="AD851" s="76"/>
      <c r="AE851" s="76"/>
    </row>
    <row r="852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  <c r="AA852" s="76"/>
      <c r="AB852" s="76"/>
      <c r="AC852" s="76"/>
      <c r="AD852" s="76"/>
      <c r="AE852" s="76"/>
    </row>
    <row r="853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  <c r="AA853" s="76"/>
      <c r="AB853" s="76"/>
      <c r="AC853" s="76"/>
      <c r="AD853" s="76"/>
      <c r="AE853" s="76"/>
    </row>
    <row r="854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  <c r="AA854" s="76"/>
      <c r="AB854" s="76"/>
      <c r="AC854" s="76"/>
      <c r="AD854" s="76"/>
      <c r="AE854" s="76"/>
    </row>
    <row r="855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  <c r="AA855" s="76"/>
      <c r="AB855" s="76"/>
      <c r="AC855" s="76"/>
      <c r="AD855" s="76"/>
      <c r="AE855" s="76"/>
    </row>
    <row r="856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  <c r="AA856" s="76"/>
      <c r="AB856" s="76"/>
      <c r="AC856" s="76"/>
      <c r="AD856" s="76"/>
      <c r="AE856" s="76"/>
    </row>
    <row r="857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  <c r="AA857" s="76"/>
      <c r="AB857" s="76"/>
      <c r="AC857" s="76"/>
      <c r="AD857" s="76"/>
      <c r="AE857" s="76"/>
    </row>
    <row r="858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  <c r="AA858" s="76"/>
      <c r="AB858" s="76"/>
      <c r="AC858" s="76"/>
      <c r="AD858" s="76"/>
      <c r="AE858" s="76"/>
    </row>
    <row r="859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  <c r="AA859" s="76"/>
      <c r="AB859" s="76"/>
      <c r="AC859" s="76"/>
      <c r="AD859" s="76"/>
      <c r="AE859" s="76"/>
    </row>
    <row r="860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  <c r="AA860" s="76"/>
      <c r="AB860" s="76"/>
      <c r="AC860" s="76"/>
      <c r="AD860" s="76"/>
      <c r="AE860" s="76"/>
    </row>
    <row r="861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  <c r="AA861" s="76"/>
      <c r="AB861" s="76"/>
      <c r="AC861" s="76"/>
      <c r="AD861" s="76"/>
      <c r="AE861" s="76"/>
    </row>
    <row r="862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  <c r="AA862" s="76"/>
      <c r="AB862" s="76"/>
      <c r="AC862" s="76"/>
      <c r="AD862" s="76"/>
      <c r="AE862" s="76"/>
    </row>
    <row r="863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  <c r="AA863" s="76"/>
      <c r="AB863" s="76"/>
      <c r="AC863" s="76"/>
      <c r="AD863" s="76"/>
      <c r="AE863" s="76"/>
    </row>
    <row r="864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  <c r="AA864" s="76"/>
      <c r="AB864" s="76"/>
      <c r="AC864" s="76"/>
      <c r="AD864" s="76"/>
      <c r="AE864" s="76"/>
    </row>
    <row r="865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  <c r="AA865" s="76"/>
      <c r="AB865" s="76"/>
      <c r="AC865" s="76"/>
      <c r="AD865" s="76"/>
      <c r="AE865" s="76"/>
    </row>
    <row r="866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  <c r="AA866" s="76"/>
      <c r="AB866" s="76"/>
      <c r="AC866" s="76"/>
      <c r="AD866" s="76"/>
      <c r="AE866" s="76"/>
    </row>
    <row r="867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  <c r="AA867" s="76"/>
      <c r="AB867" s="76"/>
      <c r="AC867" s="76"/>
      <c r="AD867" s="76"/>
      <c r="AE867" s="76"/>
    </row>
    <row r="868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  <c r="AA868" s="76"/>
      <c r="AB868" s="76"/>
      <c r="AC868" s="76"/>
      <c r="AD868" s="76"/>
      <c r="AE868" s="76"/>
    </row>
    <row r="869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  <c r="AA869" s="76"/>
      <c r="AB869" s="76"/>
      <c r="AC869" s="76"/>
      <c r="AD869" s="76"/>
      <c r="AE869" s="76"/>
    </row>
    <row r="870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  <c r="AA870" s="76"/>
      <c r="AB870" s="76"/>
      <c r="AC870" s="76"/>
      <c r="AD870" s="76"/>
      <c r="AE870" s="76"/>
    </row>
    <row r="871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  <c r="AA871" s="76"/>
      <c r="AB871" s="76"/>
      <c r="AC871" s="76"/>
      <c r="AD871" s="76"/>
      <c r="AE871" s="76"/>
    </row>
    <row r="872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  <c r="AA872" s="76"/>
      <c r="AB872" s="76"/>
      <c r="AC872" s="76"/>
      <c r="AD872" s="76"/>
      <c r="AE872" s="76"/>
    </row>
    <row r="873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  <c r="AA873" s="76"/>
      <c r="AB873" s="76"/>
      <c r="AC873" s="76"/>
      <c r="AD873" s="76"/>
      <c r="AE873" s="76"/>
    </row>
    <row r="874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  <c r="AA874" s="76"/>
      <c r="AB874" s="76"/>
      <c r="AC874" s="76"/>
      <c r="AD874" s="76"/>
      <c r="AE874" s="76"/>
    </row>
    <row r="875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  <c r="AA875" s="76"/>
      <c r="AB875" s="76"/>
      <c r="AC875" s="76"/>
      <c r="AD875" s="76"/>
      <c r="AE875" s="76"/>
    </row>
    <row r="876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  <c r="AA876" s="76"/>
      <c r="AB876" s="76"/>
      <c r="AC876" s="76"/>
      <c r="AD876" s="76"/>
      <c r="AE876" s="76"/>
    </row>
    <row r="877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  <c r="AA877" s="76"/>
      <c r="AB877" s="76"/>
      <c r="AC877" s="76"/>
      <c r="AD877" s="76"/>
      <c r="AE877" s="76"/>
    </row>
    <row r="878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  <c r="AA878" s="76"/>
      <c r="AB878" s="76"/>
      <c r="AC878" s="76"/>
      <c r="AD878" s="76"/>
      <c r="AE878" s="76"/>
    </row>
    <row r="879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  <c r="AA879" s="76"/>
      <c r="AB879" s="76"/>
      <c r="AC879" s="76"/>
      <c r="AD879" s="76"/>
      <c r="AE879" s="76"/>
    </row>
    <row r="880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  <c r="AA880" s="76"/>
      <c r="AB880" s="76"/>
      <c r="AC880" s="76"/>
      <c r="AD880" s="76"/>
      <c r="AE880" s="76"/>
    </row>
    <row r="881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  <c r="AA881" s="76"/>
      <c r="AB881" s="76"/>
      <c r="AC881" s="76"/>
      <c r="AD881" s="76"/>
      <c r="AE881" s="76"/>
    </row>
    <row r="882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  <c r="AA882" s="76"/>
      <c r="AB882" s="76"/>
      <c r="AC882" s="76"/>
      <c r="AD882" s="76"/>
      <c r="AE882" s="76"/>
    </row>
    <row r="883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  <c r="AA883" s="76"/>
      <c r="AB883" s="76"/>
      <c r="AC883" s="76"/>
      <c r="AD883" s="76"/>
      <c r="AE883" s="76"/>
    </row>
    <row r="884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  <c r="AA884" s="76"/>
      <c r="AB884" s="76"/>
      <c r="AC884" s="76"/>
      <c r="AD884" s="76"/>
      <c r="AE884" s="76"/>
    </row>
    <row r="885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  <c r="AA885" s="76"/>
      <c r="AB885" s="76"/>
      <c r="AC885" s="76"/>
      <c r="AD885" s="76"/>
      <c r="AE885" s="76"/>
    </row>
    <row r="886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  <c r="AA886" s="76"/>
      <c r="AB886" s="76"/>
      <c r="AC886" s="76"/>
      <c r="AD886" s="76"/>
      <c r="AE886" s="76"/>
    </row>
    <row r="887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  <c r="AA887" s="76"/>
      <c r="AB887" s="76"/>
      <c r="AC887" s="76"/>
      <c r="AD887" s="76"/>
      <c r="AE887" s="76"/>
    </row>
    <row r="888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  <c r="AA888" s="76"/>
      <c r="AB888" s="76"/>
      <c r="AC888" s="76"/>
      <c r="AD888" s="76"/>
      <c r="AE888" s="76"/>
    </row>
    <row r="889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  <c r="AA889" s="76"/>
      <c r="AB889" s="76"/>
      <c r="AC889" s="76"/>
      <c r="AD889" s="76"/>
      <c r="AE889" s="76"/>
    </row>
    <row r="890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  <c r="AA890" s="76"/>
      <c r="AB890" s="76"/>
      <c r="AC890" s="76"/>
      <c r="AD890" s="76"/>
      <c r="AE890" s="76"/>
    </row>
    <row r="891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  <c r="AA891" s="76"/>
      <c r="AB891" s="76"/>
      <c r="AC891" s="76"/>
      <c r="AD891" s="76"/>
      <c r="AE891" s="76"/>
    </row>
    <row r="892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  <c r="AA892" s="76"/>
      <c r="AB892" s="76"/>
      <c r="AC892" s="76"/>
      <c r="AD892" s="76"/>
      <c r="AE892" s="76"/>
    </row>
    <row r="893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  <c r="AA893" s="76"/>
      <c r="AB893" s="76"/>
      <c r="AC893" s="76"/>
      <c r="AD893" s="76"/>
      <c r="AE893" s="76"/>
    </row>
    <row r="894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  <c r="AA894" s="76"/>
      <c r="AB894" s="76"/>
      <c r="AC894" s="76"/>
      <c r="AD894" s="76"/>
      <c r="AE894" s="76"/>
    </row>
    <row r="895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  <c r="AA895" s="76"/>
      <c r="AB895" s="76"/>
      <c r="AC895" s="76"/>
      <c r="AD895" s="76"/>
      <c r="AE895" s="76"/>
    </row>
    <row r="896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  <c r="AA896" s="76"/>
      <c r="AB896" s="76"/>
      <c r="AC896" s="76"/>
      <c r="AD896" s="76"/>
      <c r="AE896" s="76"/>
    </row>
    <row r="897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  <c r="AA897" s="76"/>
      <c r="AB897" s="76"/>
      <c r="AC897" s="76"/>
      <c r="AD897" s="76"/>
      <c r="AE897" s="76"/>
    </row>
    <row r="898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  <c r="AA898" s="76"/>
      <c r="AB898" s="76"/>
      <c r="AC898" s="76"/>
      <c r="AD898" s="76"/>
      <c r="AE898" s="76"/>
    </row>
    <row r="899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  <c r="AA899" s="76"/>
      <c r="AB899" s="76"/>
      <c r="AC899" s="76"/>
      <c r="AD899" s="76"/>
      <c r="AE899" s="76"/>
    </row>
    <row r="900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  <c r="AA900" s="76"/>
      <c r="AB900" s="76"/>
      <c r="AC900" s="76"/>
      <c r="AD900" s="76"/>
      <c r="AE900" s="76"/>
    </row>
    <row r="901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  <c r="AA901" s="76"/>
      <c r="AB901" s="76"/>
      <c r="AC901" s="76"/>
      <c r="AD901" s="76"/>
      <c r="AE901" s="76"/>
    </row>
    <row r="902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  <c r="AA902" s="76"/>
      <c r="AB902" s="76"/>
      <c r="AC902" s="76"/>
      <c r="AD902" s="76"/>
      <c r="AE902" s="76"/>
    </row>
    <row r="903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  <c r="AA903" s="76"/>
      <c r="AB903" s="76"/>
      <c r="AC903" s="76"/>
      <c r="AD903" s="76"/>
      <c r="AE903" s="76"/>
    </row>
    <row r="904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  <c r="AA904" s="76"/>
      <c r="AB904" s="76"/>
      <c r="AC904" s="76"/>
      <c r="AD904" s="76"/>
      <c r="AE904" s="76"/>
    </row>
    <row r="905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  <c r="AA905" s="76"/>
      <c r="AB905" s="76"/>
      <c r="AC905" s="76"/>
      <c r="AD905" s="76"/>
      <c r="AE905" s="76"/>
    </row>
    <row r="906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  <c r="AA906" s="76"/>
      <c r="AB906" s="76"/>
      <c r="AC906" s="76"/>
      <c r="AD906" s="76"/>
      <c r="AE906" s="76"/>
    </row>
    <row r="907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  <c r="AA907" s="76"/>
      <c r="AB907" s="76"/>
      <c r="AC907" s="76"/>
      <c r="AD907" s="76"/>
      <c r="AE907" s="76"/>
    </row>
    <row r="908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  <c r="AA908" s="76"/>
      <c r="AB908" s="76"/>
      <c r="AC908" s="76"/>
      <c r="AD908" s="76"/>
      <c r="AE908" s="76"/>
    </row>
    <row r="909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  <c r="AA909" s="76"/>
      <c r="AB909" s="76"/>
      <c r="AC909" s="76"/>
      <c r="AD909" s="76"/>
      <c r="AE909" s="76"/>
    </row>
    <row r="910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  <c r="AA910" s="76"/>
      <c r="AB910" s="76"/>
      <c r="AC910" s="76"/>
      <c r="AD910" s="76"/>
      <c r="AE910" s="76"/>
    </row>
    <row r="911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  <c r="AA911" s="76"/>
      <c r="AB911" s="76"/>
      <c r="AC911" s="76"/>
      <c r="AD911" s="76"/>
      <c r="AE911" s="76"/>
    </row>
    <row r="912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  <c r="AA912" s="76"/>
      <c r="AB912" s="76"/>
      <c r="AC912" s="76"/>
      <c r="AD912" s="76"/>
      <c r="AE912" s="76"/>
    </row>
    <row r="913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  <c r="AA913" s="76"/>
      <c r="AB913" s="76"/>
      <c r="AC913" s="76"/>
      <c r="AD913" s="76"/>
      <c r="AE913" s="76"/>
    </row>
    <row r="914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  <c r="AA914" s="76"/>
      <c r="AB914" s="76"/>
      <c r="AC914" s="76"/>
      <c r="AD914" s="76"/>
      <c r="AE914" s="76"/>
    </row>
    <row r="915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  <c r="AA915" s="76"/>
      <c r="AB915" s="76"/>
      <c r="AC915" s="76"/>
      <c r="AD915" s="76"/>
      <c r="AE915" s="76"/>
    </row>
    <row r="916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  <c r="AA916" s="76"/>
      <c r="AB916" s="76"/>
      <c r="AC916" s="76"/>
      <c r="AD916" s="76"/>
      <c r="AE916" s="76"/>
    </row>
    <row r="917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  <c r="AA917" s="76"/>
      <c r="AB917" s="76"/>
      <c r="AC917" s="76"/>
      <c r="AD917" s="76"/>
      <c r="AE917" s="76"/>
    </row>
    <row r="918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  <c r="AA918" s="76"/>
      <c r="AB918" s="76"/>
      <c r="AC918" s="76"/>
      <c r="AD918" s="76"/>
      <c r="AE918" s="76"/>
    </row>
    <row r="919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  <c r="AA919" s="76"/>
      <c r="AB919" s="76"/>
      <c r="AC919" s="76"/>
      <c r="AD919" s="76"/>
      <c r="AE919" s="76"/>
    </row>
    <row r="920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  <c r="AA920" s="76"/>
      <c r="AB920" s="76"/>
      <c r="AC920" s="76"/>
      <c r="AD920" s="76"/>
      <c r="AE920" s="76"/>
    </row>
    <row r="921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  <c r="AA921" s="76"/>
      <c r="AB921" s="76"/>
      <c r="AC921" s="76"/>
      <c r="AD921" s="76"/>
      <c r="AE921" s="76"/>
    </row>
    <row r="922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  <c r="AA922" s="76"/>
      <c r="AB922" s="76"/>
      <c r="AC922" s="76"/>
      <c r="AD922" s="76"/>
      <c r="AE922" s="76"/>
    </row>
    <row r="923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  <c r="AA923" s="76"/>
      <c r="AB923" s="76"/>
      <c r="AC923" s="76"/>
      <c r="AD923" s="76"/>
      <c r="AE923" s="76"/>
    </row>
    <row r="924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  <c r="AA924" s="76"/>
      <c r="AB924" s="76"/>
      <c r="AC924" s="76"/>
      <c r="AD924" s="76"/>
      <c r="AE924" s="76"/>
    </row>
    <row r="925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  <c r="AA925" s="76"/>
      <c r="AB925" s="76"/>
      <c r="AC925" s="76"/>
      <c r="AD925" s="76"/>
      <c r="AE925" s="76"/>
    </row>
    <row r="926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  <c r="AA926" s="76"/>
      <c r="AB926" s="76"/>
      <c r="AC926" s="76"/>
      <c r="AD926" s="76"/>
      <c r="AE926" s="76"/>
    </row>
    <row r="927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  <c r="AA927" s="76"/>
      <c r="AB927" s="76"/>
      <c r="AC927" s="76"/>
      <c r="AD927" s="76"/>
      <c r="AE927" s="76"/>
    </row>
    <row r="928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  <c r="AA928" s="76"/>
      <c r="AB928" s="76"/>
      <c r="AC928" s="76"/>
      <c r="AD928" s="76"/>
      <c r="AE928" s="76"/>
    </row>
    <row r="929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  <c r="AA929" s="76"/>
      <c r="AB929" s="76"/>
      <c r="AC929" s="76"/>
      <c r="AD929" s="76"/>
      <c r="AE929" s="76"/>
    </row>
    <row r="930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  <c r="AA930" s="76"/>
      <c r="AB930" s="76"/>
      <c r="AC930" s="76"/>
      <c r="AD930" s="76"/>
      <c r="AE930" s="76"/>
    </row>
    <row r="931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  <c r="AA931" s="76"/>
      <c r="AB931" s="76"/>
      <c r="AC931" s="76"/>
      <c r="AD931" s="76"/>
      <c r="AE931" s="76"/>
    </row>
    <row r="932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  <c r="AA932" s="76"/>
      <c r="AB932" s="76"/>
      <c r="AC932" s="76"/>
      <c r="AD932" s="76"/>
      <c r="AE932" s="76"/>
    </row>
    <row r="933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  <c r="AA933" s="76"/>
      <c r="AB933" s="76"/>
      <c r="AC933" s="76"/>
      <c r="AD933" s="76"/>
      <c r="AE933" s="76"/>
    </row>
    <row r="934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  <c r="AA934" s="76"/>
      <c r="AB934" s="76"/>
      <c r="AC934" s="76"/>
      <c r="AD934" s="76"/>
      <c r="AE934" s="76"/>
    </row>
    <row r="935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  <c r="AA935" s="76"/>
      <c r="AB935" s="76"/>
      <c r="AC935" s="76"/>
      <c r="AD935" s="76"/>
      <c r="AE935" s="76"/>
    </row>
    <row r="936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  <c r="AA936" s="76"/>
      <c r="AB936" s="76"/>
      <c r="AC936" s="76"/>
      <c r="AD936" s="76"/>
      <c r="AE936" s="76"/>
    </row>
    <row r="937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  <c r="AA937" s="76"/>
      <c r="AB937" s="76"/>
      <c r="AC937" s="76"/>
      <c r="AD937" s="76"/>
      <c r="AE937" s="76"/>
    </row>
    <row r="938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  <c r="AA938" s="76"/>
      <c r="AB938" s="76"/>
      <c r="AC938" s="76"/>
      <c r="AD938" s="76"/>
      <c r="AE938" s="76"/>
    </row>
    <row r="939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  <c r="AA939" s="76"/>
      <c r="AB939" s="76"/>
      <c r="AC939" s="76"/>
      <c r="AD939" s="76"/>
      <c r="AE939" s="76"/>
    </row>
    <row r="940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  <c r="AA940" s="76"/>
      <c r="AB940" s="76"/>
      <c r="AC940" s="76"/>
      <c r="AD940" s="76"/>
      <c r="AE940" s="76"/>
    </row>
    <row r="941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  <c r="AA941" s="76"/>
      <c r="AB941" s="76"/>
      <c r="AC941" s="76"/>
      <c r="AD941" s="76"/>
      <c r="AE941" s="76"/>
    </row>
    <row r="942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  <c r="AA942" s="76"/>
      <c r="AB942" s="76"/>
      <c r="AC942" s="76"/>
      <c r="AD942" s="76"/>
      <c r="AE942" s="76"/>
    </row>
    <row r="943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  <c r="AA943" s="76"/>
      <c r="AB943" s="76"/>
      <c r="AC943" s="76"/>
      <c r="AD943" s="76"/>
      <c r="AE943" s="76"/>
    </row>
    <row r="944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  <c r="AA944" s="76"/>
      <c r="AB944" s="76"/>
      <c r="AC944" s="76"/>
      <c r="AD944" s="76"/>
      <c r="AE944" s="76"/>
    </row>
    <row r="945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  <c r="AA945" s="76"/>
      <c r="AB945" s="76"/>
      <c r="AC945" s="76"/>
      <c r="AD945" s="76"/>
      <c r="AE945" s="76"/>
    </row>
    <row r="946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  <c r="AA946" s="76"/>
      <c r="AB946" s="76"/>
      <c r="AC946" s="76"/>
      <c r="AD946" s="76"/>
      <c r="AE946" s="76"/>
    </row>
    <row r="947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  <c r="AA947" s="76"/>
      <c r="AB947" s="76"/>
      <c r="AC947" s="76"/>
      <c r="AD947" s="76"/>
      <c r="AE947" s="76"/>
    </row>
    <row r="948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  <c r="AA948" s="76"/>
      <c r="AB948" s="76"/>
      <c r="AC948" s="76"/>
      <c r="AD948" s="76"/>
      <c r="AE948" s="76"/>
    </row>
    <row r="949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  <c r="AA949" s="76"/>
      <c r="AB949" s="76"/>
      <c r="AC949" s="76"/>
      <c r="AD949" s="76"/>
      <c r="AE949" s="76"/>
    </row>
    <row r="950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  <c r="AA950" s="76"/>
      <c r="AB950" s="76"/>
      <c r="AC950" s="76"/>
      <c r="AD950" s="76"/>
      <c r="AE950" s="76"/>
    </row>
    <row r="951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  <c r="AA951" s="76"/>
      <c r="AB951" s="76"/>
      <c r="AC951" s="76"/>
      <c r="AD951" s="76"/>
      <c r="AE951" s="76"/>
    </row>
    <row r="952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  <c r="AA952" s="76"/>
      <c r="AB952" s="76"/>
      <c r="AC952" s="76"/>
      <c r="AD952" s="76"/>
      <c r="AE952" s="76"/>
    </row>
    <row r="953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  <c r="AA953" s="76"/>
      <c r="AB953" s="76"/>
      <c r="AC953" s="76"/>
      <c r="AD953" s="76"/>
      <c r="AE953" s="76"/>
    </row>
    <row r="954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  <c r="AA954" s="76"/>
      <c r="AB954" s="76"/>
      <c r="AC954" s="76"/>
      <c r="AD954" s="76"/>
      <c r="AE954" s="76"/>
    </row>
    <row r="955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  <c r="AA955" s="76"/>
      <c r="AB955" s="76"/>
      <c r="AC955" s="76"/>
      <c r="AD955" s="76"/>
      <c r="AE955" s="76"/>
    </row>
    <row r="956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  <c r="AA956" s="76"/>
      <c r="AB956" s="76"/>
      <c r="AC956" s="76"/>
      <c r="AD956" s="76"/>
      <c r="AE956" s="76"/>
    </row>
    <row r="957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  <c r="AA957" s="76"/>
      <c r="AB957" s="76"/>
      <c r="AC957" s="76"/>
      <c r="AD957" s="76"/>
      <c r="AE957" s="76"/>
    </row>
    <row r="958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  <c r="AA958" s="76"/>
      <c r="AB958" s="76"/>
      <c r="AC958" s="76"/>
      <c r="AD958" s="76"/>
      <c r="AE958" s="76"/>
    </row>
    <row r="959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  <c r="AA959" s="76"/>
      <c r="AB959" s="76"/>
      <c r="AC959" s="76"/>
      <c r="AD959" s="76"/>
      <c r="AE959" s="76"/>
    </row>
    <row r="960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  <c r="AA960" s="76"/>
      <c r="AB960" s="76"/>
      <c r="AC960" s="76"/>
      <c r="AD960" s="76"/>
      <c r="AE960" s="76"/>
    </row>
    <row r="961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  <c r="AA961" s="76"/>
      <c r="AB961" s="76"/>
      <c r="AC961" s="76"/>
      <c r="AD961" s="76"/>
      <c r="AE961" s="76"/>
    </row>
    <row r="962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  <c r="AA962" s="76"/>
      <c r="AB962" s="76"/>
      <c r="AC962" s="76"/>
      <c r="AD962" s="76"/>
      <c r="AE962" s="76"/>
    </row>
    <row r="963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  <c r="AA963" s="76"/>
      <c r="AB963" s="76"/>
      <c r="AC963" s="76"/>
      <c r="AD963" s="76"/>
      <c r="AE963" s="76"/>
    </row>
    <row r="964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  <c r="AA964" s="76"/>
      <c r="AB964" s="76"/>
      <c r="AC964" s="76"/>
      <c r="AD964" s="76"/>
      <c r="AE964" s="76"/>
    </row>
    <row r="965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  <c r="AA965" s="76"/>
      <c r="AB965" s="76"/>
      <c r="AC965" s="76"/>
      <c r="AD965" s="76"/>
      <c r="AE965" s="76"/>
    </row>
    <row r="966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  <c r="AA966" s="76"/>
      <c r="AB966" s="76"/>
      <c r="AC966" s="76"/>
      <c r="AD966" s="76"/>
      <c r="AE966" s="76"/>
    </row>
    <row r="967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  <c r="AA967" s="76"/>
      <c r="AB967" s="76"/>
      <c r="AC967" s="76"/>
      <c r="AD967" s="76"/>
      <c r="AE967" s="76"/>
    </row>
    <row r="968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  <c r="AA968" s="76"/>
      <c r="AB968" s="76"/>
      <c r="AC968" s="76"/>
      <c r="AD968" s="76"/>
      <c r="AE968" s="76"/>
    </row>
    <row r="969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  <c r="AA969" s="76"/>
      <c r="AB969" s="76"/>
      <c r="AC969" s="76"/>
      <c r="AD969" s="76"/>
      <c r="AE969" s="76"/>
    </row>
    <row r="970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  <c r="AA970" s="76"/>
      <c r="AB970" s="76"/>
      <c r="AC970" s="76"/>
      <c r="AD970" s="76"/>
      <c r="AE970" s="76"/>
    </row>
    <row r="971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  <c r="AA971" s="76"/>
      <c r="AB971" s="76"/>
      <c r="AC971" s="76"/>
      <c r="AD971" s="76"/>
      <c r="AE971" s="76"/>
    </row>
    <row r="972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  <c r="AA972" s="76"/>
      <c r="AB972" s="76"/>
      <c r="AC972" s="76"/>
      <c r="AD972" s="76"/>
      <c r="AE972" s="76"/>
    </row>
    <row r="973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  <c r="AA973" s="76"/>
      <c r="AB973" s="76"/>
      <c r="AC973" s="76"/>
      <c r="AD973" s="76"/>
      <c r="AE973" s="76"/>
    </row>
    <row r="974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  <c r="AA974" s="76"/>
      <c r="AB974" s="76"/>
      <c r="AC974" s="76"/>
      <c r="AD974" s="76"/>
      <c r="AE974" s="76"/>
    </row>
    <row r="975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  <c r="AA975" s="76"/>
      <c r="AB975" s="76"/>
      <c r="AC975" s="76"/>
      <c r="AD975" s="76"/>
      <c r="AE975" s="76"/>
    </row>
    <row r="976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  <c r="AA976" s="76"/>
      <c r="AB976" s="76"/>
      <c r="AC976" s="76"/>
      <c r="AD976" s="76"/>
      <c r="AE976" s="76"/>
    </row>
    <row r="977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  <c r="AA977" s="76"/>
      <c r="AB977" s="76"/>
      <c r="AC977" s="76"/>
      <c r="AD977" s="76"/>
      <c r="AE977" s="76"/>
    </row>
  </sheetData>
  <mergeCells count="23">
    <mergeCell ref="B2:K2"/>
    <mergeCell ref="B3:K3"/>
    <mergeCell ref="B4:B5"/>
    <mergeCell ref="C4:J4"/>
    <mergeCell ref="K4:K5"/>
    <mergeCell ref="L4:L5"/>
    <mergeCell ref="B19:B20"/>
    <mergeCell ref="C19:E19"/>
    <mergeCell ref="F21:F23"/>
    <mergeCell ref="B26:J26"/>
    <mergeCell ref="B27:B28"/>
    <mergeCell ref="C27:I27"/>
    <mergeCell ref="J27:J28"/>
    <mergeCell ref="B42:B43"/>
    <mergeCell ref="B65:B66"/>
    <mergeCell ref="C65:F65"/>
    <mergeCell ref="C42:F42"/>
    <mergeCell ref="B49:K49"/>
    <mergeCell ref="B50:B51"/>
    <mergeCell ref="C50:F50"/>
    <mergeCell ref="G50:J50"/>
    <mergeCell ref="K50:K51"/>
    <mergeCell ref="L50:L51"/>
  </mergeCells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9.0"/>
    <col customWidth="1" min="3" max="3" width="15.13"/>
    <col customWidth="1" min="4" max="4" width="12.75"/>
    <col customWidth="1" min="5" max="5" width="16.38"/>
    <col customWidth="1" min="6" max="6" width="18.25"/>
    <col customWidth="1" min="7" max="7" width="23.38"/>
    <col customWidth="1" min="8" max="8" width="12.75"/>
    <col customWidth="1" min="9" max="9" width="19.0"/>
    <col customWidth="1" min="10" max="10" width="24.13"/>
    <col customWidth="1" min="11" max="11" width="18.63"/>
    <col customWidth="1" min="12" max="15" width="12.75"/>
    <col customWidth="1" min="16" max="16" width="17.38"/>
    <col customWidth="1" min="17" max="35" width="12.75"/>
  </cols>
  <sheetData>
    <row r="1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ht="66.75" customHeight="1">
      <c r="B2" s="140" t="s">
        <v>109</v>
      </c>
      <c r="C2" s="3"/>
      <c r="D2" s="3"/>
      <c r="E2" s="3"/>
      <c r="F2" s="3"/>
      <c r="G2" s="3"/>
      <c r="H2" s="3"/>
      <c r="I2" s="3"/>
      <c r="J2" s="3"/>
      <c r="K2" s="4"/>
    </row>
    <row r="3">
      <c r="A3" s="79"/>
      <c r="B3" s="80" t="s">
        <v>64</v>
      </c>
      <c r="C3" s="81"/>
      <c r="D3" s="81"/>
      <c r="E3" s="81"/>
      <c r="F3" s="81"/>
      <c r="G3" s="81"/>
      <c r="H3" s="81"/>
      <c r="I3" s="81"/>
      <c r="J3" s="81"/>
      <c r="K3" s="82"/>
      <c r="L3" s="76"/>
      <c r="M3" s="76"/>
      <c r="N3" s="83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ht="18.0" customHeight="1">
      <c r="A4" s="79"/>
      <c r="B4" s="84" t="s">
        <v>65</v>
      </c>
      <c r="C4" s="85"/>
      <c r="D4" s="3"/>
      <c r="E4" s="3"/>
      <c r="F4" s="3"/>
      <c r="G4" s="3"/>
      <c r="H4" s="3"/>
      <c r="I4" s="3"/>
      <c r="J4" s="4"/>
      <c r="K4" s="84" t="s">
        <v>66</v>
      </c>
      <c r="L4" s="86" t="s">
        <v>25</v>
      </c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</row>
    <row r="5">
      <c r="A5" s="79"/>
      <c r="B5" s="87"/>
      <c r="C5" s="88" t="s">
        <v>67</v>
      </c>
      <c r="D5" s="88" t="s">
        <v>68</v>
      </c>
      <c r="E5" s="88" t="s">
        <v>69</v>
      </c>
      <c r="F5" s="88" t="s">
        <v>70</v>
      </c>
      <c r="G5" s="88" t="s">
        <v>71</v>
      </c>
      <c r="H5" s="88" t="s">
        <v>72</v>
      </c>
      <c r="I5" s="88" t="s">
        <v>73</v>
      </c>
      <c r="J5" s="88"/>
      <c r="K5" s="89"/>
      <c r="L5" s="90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</row>
    <row r="6">
      <c r="A6" s="79"/>
      <c r="B6" s="91" t="s">
        <v>74</v>
      </c>
      <c r="C6" s="92">
        <v>15.0</v>
      </c>
      <c r="D6" s="93">
        <v>1200000.0</v>
      </c>
      <c r="E6" s="92">
        <v>1.0</v>
      </c>
      <c r="F6" s="94">
        <f t="shared" ref="F6:F17" si="1">D6*E6*C6</f>
        <v>18000000</v>
      </c>
      <c r="G6" s="95">
        <v>0.0</v>
      </c>
      <c r="H6" s="93">
        <v>1200000.0</v>
      </c>
      <c r="I6" s="96">
        <f t="shared" ref="I6:I13" si="2">C6*H6*G6</f>
        <v>0</v>
      </c>
      <c r="J6" s="97"/>
      <c r="K6" s="98">
        <f t="shared" ref="K6:K17" si="3">I6</f>
        <v>0</v>
      </c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</row>
    <row r="7">
      <c r="A7" s="79"/>
      <c r="B7" s="91" t="s">
        <v>75</v>
      </c>
      <c r="C7" s="92">
        <v>15.0</v>
      </c>
      <c r="D7" s="93">
        <v>1200000.0</v>
      </c>
      <c r="E7" s="92">
        <v>1.0</v>
      </c>
      <c r="F7" s="94">
        <f t="shared" si="1"/>
        <v>18000000</v>
      </c>
      <c r="G7" s="95">
        <v>0.0</v>
      </c>
      <c r="H7" s="93">
        <v>1200000.0</v>
      </c>
      <c r="I7" s="96">
        <f t="shared" si="2"/>
        <v>0</v>
      </c>
      <c r="J7" s="93"/>
      <c r="K7" s="98">
        <f t="shared" si="3"/>
        <v>0</v>
      </c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</row>
    <row r="8">
      <c r="A8" s="79"/>
      <c r="B8" s="91" t="s">
        <v>76</v>
      </c>
      <c r="C8" s="92">
        <v>15.0</v>
      </c>
      <c r="D8" s="93">
        <v>1050000.0</v>
      </c>
      <c r="E8" s="92">
        <v>1.0</v>
      </c>
      <c r="F8" s="94">
        <f t="shared" si="1"/>
        <v>15750000</v>
      </c>
      <c r="G8" s="95">
        <v>0.0</v>
      </c>
      <c r="H8" s="93">
        <v>1050000.0</v>
      </c>
      <c r="I8" s="96">
        <f t="shared" si="2"/>
        <v>0</v>
      </c>
      <c r="J8" s="93"/>
      <c r="K8" s="98">
        <f t="shared" si="3"/>
        <v>0</v>
      </c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</row>
    <row r="9">
      <c r="A9" s="79"/>
      <c r="B9" s="91" t="s">
        <v>77</v>
      </c>
      <c r="C9" s="92">
        <v>15.0</v>
      </c>
      <c r="D9" s="93">
        <v>1050000.0</v>
      </c>
      <c r="E9" s="92">
        <v>1.0</v>
      </c>
      <c r="F9" s="94">
        <f t="shared" si="1"/>
        <v>15750000</v>
      </c>
      <c r="G9" s="95">
        <v>0.5</v>
      </c>
      <c r="H9" s="93">
        <v>1050000.0</v>
      </c>
      <c r="I9" s="96">
        <f t="shared" si="2"/>
        <v>7875000</v>
      </c>
      <c r="J9" s="93"/>
      <c r="K9" s="98">
        <f t="shared" si="3"/>
        <v>7875000</v>
      </c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</row>
    <row r="10">
      <c r="A10" s="79"/>
      <c r="B10" s="91" t="s">
        <v>78</v>
      </c>
      <c r="C10" s="92">
        <v>15.0</v>
      </c>
      <c r="D10" s="93">
        <v>1050000.0</v>
      </c>
      <c r="E10" s="92">
        <v>1.0</v>
      </c>
      <c r="F10" s="94">
        <f t="shared" si="1"/>
        <v>15750000</v>
      </c>
      <c r="G10" s="95">
        <v>0.8</v>
      </c>
      <c r="H10" s="93">
        <v>1050000.0</v>
      </c>
      <c r="I10" s="96">
        <f t="shared" si="2"/>
        <v>12600000</v>
      </c>
      <c r="J10" s="93"/>
      <c r="K10" s="98">
        <f t="shared" si="3"/>
        <v>12600000</v>
      </c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</row>
    <row r="11">
      <c r="A11" s="79"/>
      <c r="B11" s="91" t="s">
        <v>79</v>
      </c>
      <c r="C11" s="92">
        <v>15.0</v>
      </c>
      <c r="D11" s="93">
        <v>1900000.0</v>
      </c>
      <c r="E11" s="92">
        <v>1.0</v>
      </c>
      <c r="F11" s="94">
        <f t="shared" si="1"/>
        <v>28500000</v>
      </c>
      <c r="G11" s="95">
        <v>0.87</v>
      </c>
      <c r="H11" s="93">
        <v>1900000.0</v>
      </c>
      <c r="I11" s="96">
        <f t="shared" si="2"/>
        <v>24795000</v>
      </c>
      <c r="J11" s="93"/>
      <c r="K11" s="98">
        <f t="shared" si="3"/>
        <v>24795000</v>
      </c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</row>
    <row r="12">
      <c r="A12" s="79"/>
      <c r="B12" s="91" t="s">
        <v>80</v>
      </c>
      <c r="C12" s="92">
        <v>15.0</v>
      </c>
      <c r="D12" s="93">
        <v>1900000.0</v>
      </c>
      <c r="E12" s="92">
        <v>1.0</v>
      </c>
      <c r="F12" s="94">
        <f t="shared" si="1"/>
        <v>28500000</v>
      </c>
      <c r="G12" s="95">
        <v>0.88</v>
      </c>
      <c r="H12" s="93">
        <v>1900000.0</v>
      </c>
      <c r="I12" s="96">
        <f t="shared" si="2"/>
        <v>25080000</v>
      </c>
      <c r="J12" s="93"/>
      <c r="K12" s="98">
        <f t="shared" si="3"/>
        <v>25080000</v>
      </c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</row>
    <row r="13">
      <c r="A13" s="79"/>
      <c r="B13" s="91" t="s">
        <v>81</v>
      </c>
      <c r="C13" s="92">
        <v>15.0</v>
      </c>
      <c r="D13" s="93">
        <v>1900000.0</v>
      </c>
      <c r="E13" s="92">
        <v>1.0</v>
      </c>
      <c r="F13" s="94">
        <f t="shared" si="1"/>
        <v>28500000</v>
      </c>
      <c r="G13" s="95">
        <v>0.87</v>
      </c>
      <c r="H13" s="93">
        <v>1900000.0</v>
      </c>
      <c r="I13" s="96">
        <f t="shared" si="2"/>
        <v>24795000</v>
      </c>
      <c r="J13" s="93"/>
      <c r="K13" s="98">
        <f t="shared" si="3"/>
        <v>24795000</v>
      </c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</row>
    <row r="14">
      <c r="A14" s="79"/>
      <c r="B14" s="91" t="s">
        <v>82</v>
      </c>
      <c r="C14" s="92">
        <v>15.0</v>
      </c>
      <c r="D14" s="93">
        <v>800000.0</v>
      </c>
      <c r="E14" s="92">
        <v>2.0</v>
      </c>
      <c r="F14" s="94">
        <f t="shared" si="1"/>
        <v>24000000</v>
      </c>
      <c r="G14" s="95">
        <v>0.89</v>
      </c>
      <c r="H14" s="93">
        <v>800000.0</v>
      </c>
      <c r="I14" s="96">
        <f t="shared" ref="I14:I16" si="4">C14*E14*H14*G14</f>
        <v>21360000</v>
      </c>
      <c r="J14" s="93"/>
      <c r="K14" s="98">
        <f t="shared" si="3"/>
        <v>21360000</v>
      </c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</row>
    <row r="15">
      <c r="A15" s="79"/>
      <c r="B15" s="91" t="s">
        <v>83</v>
      </c>
      <c r="C15" s="92">
        <v>15.0</v>
      </c>
      <c r="D15" s="93">
        <v>800000.0</v>
      </c>
      <c r="E15" s="92">
        <v>2.0</v>
      </c>
      <c r="F15" s="94">
        <f t="shared" si="1"/>
        <v>24000000</v>
      </c>
      <c r="G15" s="95">
        <v>0.95</v>
      </c>
      <c r="H15" s="93">
        <v>800000.0</v>
      </c>
      <c r="I15" s="96">
        <f t="shared" si="4"/>
        <v>22800000</v>
      </c>
      <c r="J15" s="93"/>
      <c r="K15" s="98">
        <f t="shared" si="3"/>
        <v>22800000</v>
      </c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</row>
    <row r="16">
      <c r="A16" s="79"/>
      <c r="B16" s="91" t="s">
        <v>84</v>
      </c>
      <c r="C16" s="92">
        <v>15.0</v>
      </c>
      <c r="D16" s="93">
        <v>800000.0</v>
      </c>
      <c r="E16" s="92">
        <v>2.0</v>
      </c>
      <c r="F16" s="94">
        <f t="shared" si="1"/>
        <v>24000000</v>
      </c>
      <c r="G16" s="95">
        <v>0.9</v>
      </c>
      <c r="H16" s="93">
        <v>800000.0</v>
      </c>
      <c r="I16" s="96">
        <f t="shared" si="4"/>
        <v>21600000</v>
      </c>
      <c r="J16" s="93"/>
      <c r="K16" s="98">
        <f t="shared" si="3"/>
        <v>21600000</v>
      </c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</row>
    <row r="17">
      <c r="A17" s="79"/>
      <c r="B17" s="91" t="s">
        <v>85</v>
      </c>
      <c r="C17" s="92">
        <v>15.0</v>
      </c>
      <c r="D17" s="93">
        <f>D6</f>
        <v>1200000</v>
      </c>
      <c r="E17" s="92">
        <v>1.0</v>
      </c>
      <c r="F17" s="94">
        <f t="shared" si="1"/>
        <v>18000000</v>
      </c>
      <c r="G17" s="95">
        <v>0.7</v>
      </c>
      <c r="H17" s="93">
        <f>H6</f>
        <v>1200000</v>
      </c>
      <c r="I17" s="96">
        <f>C17*H17*G17</f>
        <v>12600000</v>
      </c>
      <c r="J17" s="93"/>
      <c r="K17" s="98">
        <f t="shared" si="3"/>
        <v>12600000</v>
      </c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</row>
    <row r="18">
      <c r="A18" s="76"/>
      <c r="B18" s="99"/>
      <c r="C18" s="99"/>
      <c r="D18" s="99"/>
      <c r="E18" s="99"/>
      <c r="F18" s="76"/>
      <c r="G18" s="76"/>
      <c r="H18" s="76"/>
      <c r="I18" s="76"/>
      <c r="J18" s="76"/>
      <c r="K18" s="100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</row>
    <row r="19">
      <c r="A19" s="79"/>
      <c r="B19" s="101" t="s">
        <v>86</v>
      </c>
      <c r="C19" s="102" t="s">
        <v>87</v>
      </c>
      <c r="D19" s="81"/>
      <c r="E19" s="82"/>
      <c r="F19" s="76"/>
      <c r="G19" s="76" t="s">
        <v>110</v>
      </c>
      <c r="H19" s="76"/>
      <c r="I19" s="76"/>
      <c r="J19" s="103" t="s">
        <v>111</v>
      </c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</row>
    <row r="20">
      <c r="A20" s="79"/>
      <c r="B20" s="87"/>
      <c r="C20" s="104"/>
      <c r="D20" s="105"/>
      <c r="E20" s="105"/>
      <c r="F20" s="76"/>
      <c r="G20" s="76"/>
      <c r="H20" s="76"/>
      <c r="I20" s="76"/>
      <c r="J20" s="103" t="s">
        <v>112</v>
      </c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</row>
    <row r="21">
      <c r="A21" s="79"/>
      <c r="B21" s="88" t="s">
        <v>88</v>
      </c>
      <c r="C21" s="106" t="s">
        <v>89</v>
      </c>
      <c r="D21" s="107"/>
      <c r="E21" s="107"/>
      <c r="F21" s="86" t="s">
        <v>90</v>
      </c>
      <c r="G21" s="108"/>
      <c r="H21" s="76"/>
      <c r="I21" s="76"/>
      <c r="J21" s="103" t="s">
        <v>113</v>
      </c>
      <c r="K21" s="109" t="s">
        <v>114</v>
      </c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</row>
    <row r="22">
      <c r="A22" s="79"/>
      <c r="B22" s="88" t="s">
        <v>91</v>
      </c>
      <c r="C22" s="106" t="s">
        <v>92</v>
      </c>
      <c r="D22" s="107"/>
      <c r="E22" s="107"/>
      <c r="F22" s="110"/>
      <c r="G22" s="108"/>
      <c r="H22" s="76"/>
      <c r="I22" s="76"/>
      <c r="J22" s="103" t="s">
        <v>115</v>
      </c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</row>
    <row r="23">
      <c r="A23" s="79"/>
      <c r="B23" s="88" t="s">
        <v>93</v>
      </c>
      <c r="C23" s="97">
        <v>1900000.0</v>
      </c>
      <c r="D23" s="107"/>
      <c r="E23" s="107"/>
      <c r="F23" s="90"/>
      <c r="G23" s="108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</row>
    <row r="24">
      <c r="A24" s="76"/>
      <c r="B24" s="111" t="s">
        <v>94</v>
      </c>
      <c r="C24" s="97">
        <v>710000.0</v>
      </c>
      <c r="D24" s="107"/>
      <c r="E24" s="107"/>
      <c r="G24" s="108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</row>
    <row r="25">
      <c r="A25" s="76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</row>
    <row r="26" ht="15.75" customHeight="1">
      <c r="A26" s="79"/>
      <c r="B26" s="112" t="s">
        <v>95</v>
      </c>
      <c r="C26" s="3"/>
      <c r="D26" s="3"/>
      <c r="E26" s="3"/>
      <c r="F26" s="3"/>
      <c r="G26" s="3"/>
      <c r="H26" s="3"/>
      <c r="I26" s="3"/>
      <c r="J26" s="113"/>
      <c r="K26" s="114"/>
      <c r="L26" s="115"/>
      <c r="M26" s="115"/>
      <c r="N26" s="115"/>
      <c r="O26" s="115"/>
      <c r="P26" s="115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</row>
    <row r="27" ht="16.5" customHeight="1">
      <c r="A27" s="79"/>
      <c r="B27" s="116" t="s">
        <v>65</v>
      </c>
      <c r="C27" s="85"/>
      <c r="D27" s="3"/>
      <c r="E27" s="3"/>
      <c r="F27" s="3"/>
      <c r="G27" s="3"/>
      <c r="H27" s="3"/>
      <c r="I27" s="113"/>
      <c r="J27" s="116" t="s">
        <v>66</v>
      </c>
      <c r="K27" s="117"/>
      <c r="L27" s="117"/>
      <c r="M27" s="117"/>
      <c r="N27" s="117"/>
      <c r="O27" s="117"/>
      <c r="P27" s="117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</row>
    <row r="28">
      <c r="A28" s="79"/>
      <c r="B28" s="53"/>
      <c r="C28" s="118" t="s">
        <v>67</v>
      </c>
      <c r="D28" s="118" t="s">
        <v>68</v>
      </c>
      <c r="E28" s="118" t="s">
        <v>69</v>
      </c>
      <c r="F28" s="118" t="s">
        <v>70</v>
      </c>
      <c r="G28" s="118" t="s">
        <v>71</v>
      </c>
      <c r="H28" s="118" t="s">
        <v>72</v>
      </c>
      <c r="I28" s="118" t="s">
        <v>73</v>
      </c>
      <c r="J28" s="53"/>
      <c r="K28" s="119"/>
      <c r="L28" s="119"/>
      <c r="M28" s="119"/>
      <c r="N28" s="119"/>
      <c r="O28" s="119"/>
      <c r="P28" s="119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</row>
    <row r="29">
      <c r="A29" s="79"/>
      <c r="B29" s="91" t="s">
        <v>74</v>
      </c>
      <c r="C29" s="92">
        <v>15.0</v>
      </c>
      <c r="D29" s="93">
        <f>G44</f>
        <v>1700000</v>
      </c>
      <c r="E29" s="92">
        <v>3.0</v>
      </c>
      <c r="F29" s="120">
        <f t="shared" ref="F29:F40" si="5">D29*E29*C29</f>
        <v>76500000</v>
      </c>
      <c r="G29" s="121">
        <v>0.9</v>
      </c>
      <c r="H29" s="93">
        <f t="shared" ref="H29:H40" si="6">D29</f>
        <v>1700000</v>
      </c>
      <c r="I29" s="122">
        <f t="shared" ref="I29:I40" si="7">F29*G29</f>
        <v>68850000</v>
      </c>
      <c r="J29" s="123">
        <f t="shared" ref="J29:J40" si="8">I29</f>
        <v>68850000</v>
      </c>
      <c r="K29" s="124"/>
      <c r="L29" s="125"/>
      <c r="M29" s="126"/>
      <c r="N29" s="127"/>
      <c r="O29" s="124"/>
      <c r="P29" s="128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</row>
    <row r="30">
      <c r="A30" s="79"/>
      <c r="B30" s="91" t="s">
        <v>75</v>
      </c>
      <c r="C30" s="92">
        <v>15.0</v>
      </c>
      <c r="D30" s="93">
        <f t="shared" ref="D30:D31" si="9">G44</f>
        <v>1700000</v>
      </c>
      <c r="E30" s="92">
        <v>2.0</v>
      </c>
      <c r="F30" s="120">
        <f t="shared" si="5"/>
        <v>51000000</v>
      </c>
      <c r="G30" s="121">
        <v>0.9</v>
      </c>
      <c r="H30" s="93">
        <f t="shared" si="6"/>
        <v>1700000</v>
      </c>
      <c r="I30" s="122">
        <f t="shared" si="7"/>
        <v>45900000</v>
      </c>
      <c r="J30" s="123">
        <f t="shared" si="8"/>
        <v>45900000</v>
      </c>
      <c r="K30" s="124"/>
      <c r="L30" s="125"/>
      <c r="M30" s="126"/>
      <c r="N30" s="127"/>
      <c r="O30" s="124"/>
      <c r="P30" s="128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</row>
    <row r="31">
      <c r="A31" s="79"/>
      <c r="B31" s="91" t="s">
        <v>76</v>
      </c>
      <c r="C31" s="92">
        <v>15.0</v>
      </c>
      <c r="D31" s="93">
        <f t="shared" si="9"/>
        <v>1500000</v>
      </c>
      <c r="E31" s="92">
        <v>3.0</v>
      </c>
      <c r="F31" s="120">
        <f t="shared" si="5"/>
        <v>67500000</v>
      </c>
      <c r="G31" s="121">
        <v>0.9</v>
      </c>
      <c r="H31" s="93">
        <f t="shared" si="6"/>
        <v>1500000</v>
      </c>
      <c r="I31" s="122">
        <f t="shared" si="7"/>
        <v>60750000</v>
      </c>
      <c r="J31" s="123">
        <f t="shared" si="8"/>
        <v>60750000</v>
      </c>
      <c r="K31" s="124"/>
      <c r="L31" s="125"/>
      <c r="M31" s="126"/>
      <c r="N31" s="127"/>
      <c r="O31" s="124"/>
      <c r="P31" s="128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</row>
    <row r="32">
      <c r="A32" s="79"/>
      <c r="B32" s="91" t="s">
        <v>77</v>
      </c>
      <c r="C32" s="92">
        <v>15.0</v>
      </c>
      <c r="D32" s="93">
        <f>G45</f>
        <v>1500000</v>
      </c>
      <c r="E32" s="92">
        <v>3.0</v>
      </c>
      <c r="F32" s="120">
        <f t="shared" si="5"/>
        <v>67500000</v>
      </c>
      <c r="G32" s="121">
        <v>0.9</v>
      </c>
      <c r="H32" s="93">
        <f t="shared" si="6"/>
        <v>1500000</v>
      </c>
      <c r="I32" s="122">
        <f t="shared" si="7"/>
        <v>60750000</v>
      </c>
      <c r="J32" s="123">
        <f t="shared" si="8"/>
        <v>60750000</v>
      </c>
      <c r="K32" s="124"/>
      <c r="L32" s="125"/>
      <c r="M32" s="126"/>
      <c r="N32" s="127"/>
      <c r="O32" s="124"/>
      <c r="P32" s="128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</row>
    <row r="33">
      <c r="A33" s="79"/>
      <c r="B33" s="91" t="s">
        <v>78</v>
      </c>
      <c r="C33" s="92">
        <v>15.0</v>
      </c>
      <c r="D33" s="93">
        <f t="shared" ref="D33:D34" si="10">G45</f>
        <v>1500000</v>
      </c>
      <c r="E33" s="92">
        <v>3.0</v>
      </c>
      <c r="F33" s="120">
        <f t="shared" si="5"/>
        <v>67500000</v>
      </c>
      <c r="G33" s="121">
        <v>0.9</v>
      </c>
      <c r="H33" s="93">
        <f t="shared" si="6"/>
        <v>1500000</v>
      </c>
      <c r="I33" s="122">
        <f t="shared" si="7"/>
        <v>60750000</v>
      </c>
      <c r="J33" s="123">
        <f t="shared" si="8"/>
        <v>60750000</v>
      </c>
      <c r="K33" s="124"/>
      <c r="L33" s="125"/>
      <c r="M33" s="126"/>
      <c r="N33" s="127"/>
      <c r="O33" s="124"/>
      <c r="P33" s="128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</row>
    <row r="34">
      <c r="A34" s="79"/>
      <c r="B34" s="91" t="s">
        <v>79</v>
      </c>
      <c r="C34" s="92">
        <v>15.0</v>
      </c>
      <c r="D34" s="93">
        <f t="shared" si="10"/>
        <v>2400000</v>
      </c>
      <c r="E34" s="92">
        <v>2.0</v>
      </c>
      <c r="F34" s="120">
        <f t="shared" si="5"/>
        <v>72000000</v>
      </c>
      <c r="G34" s="121">
        <v>0.9</v>
      </c>
      <c r="H34" s="93">
        <f t="shared" si="6"/>
        <v>2400000</v>
      </c>
      <c r="I34" s="122">
        <f t="shared" si="7"/>
        <v>64800000</v>
      </c>
      <c r="J34" s="123">
        <f t="shared" si="8"/>
        <v>64800000</v>
      </c>
      <c r="K34" s="124"/>
      <c r="L34" s="125"/>
      <c r="M34" s="126"/>
      <c r="N34" s="127"/>
      <c r="O34" s="124"/>
      <c r="P34" s="128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</row>
    <row r="35">
      <c r="A35" s="79"/>
      <c r="B35" s="91" t="s">
        <v>80</v>
      </c>
      <c r="C35" s="92">
        <v>15.0</v>
      </c>
      <c r="D35" s="93">
        <f>G46</f>
        <v>2400000</v>
      </c>
      <c r="E35" s="92">
        <v>3.0</v>
      </c>
      <c r="F35" s="120">
        <f t="shared" si="5"/>
        <v>108000000</v>
      </c>
      <c r="G35" s="121">
        <v>0.9</v>
      </c>
      <c r="H35" s="93">
        <f t="shared" si="6"/>
        <v>2400000</v>
      </c>
      <c r="I35" s="122">
        <f t="shared" si="7"/>
        <v>97200000</v>
      </c>
      <c r="J35" s="123">
        <f t="shared" si="8"/>
        <v>97200000</v>
      </c>
      <c r="K35" s="124"/>
      <c r="L35" s="125"/>
      <c r="M35" s="126"/>
      <c r="N35" s="127"/>
      <c r="O35" s="124"/>
      <c r="P35" s="128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</row>
    <row r="36">
      <c r="A36" s="79"/>
      <c r="B36" s="91" t="s">
        <v>81</v>
      </c>
      <c r="C36" s="92">
        <v>15.0</v>
      </c>
      <c r="D36" s="93">
        <f t="shared" ref="D36:D37" si="11">G46</f>
        <v>2400000</v>
      </c>
      <c r="E36" s="92">
        <v>3.0</v>
      </c>
      <c r="F36" s="120">
        <f t="shared" si="5"/>
        <v>108000000</v>
      </c>
      <c r="G36" s="121">
        <v>0.75</v>
      </c>
      <c r="H36" s="93">
        <f t="shared" si="6"/>
        <v>2400000</v>
      </c>
      <c r="I36" s="122">
        <f t="shared" si="7"/>
        <v>81000000</v>
      </c>
      <c r="J36" s="123">
        <f t="shared" si="8"/>
        <v>81000000</v>
      </c>
      <c r="K36" s="124"/>
      <c r="L36" s="125"/>
      <c r="M36" s="126"/>
      <c r="N36" s="127"/>
      <c r="O36" s="124"/>
      <c r="P36" s="128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</row>
    <row r="37">
      <c r="A37" s="79"/>
      <c r="B37" s="91" t="s">
        <v>82</v>
      </c>
      <c r="C37" s="92">
        <v>15.0</v>
      </c>
      <c r="D37" s="93">
        <f t="shared" si="11"/>
        <v>1000000</v>
      </c>
      <c r="E37" s="92">
        <v>2.0</v>
      </c>
      <c r="F37" s="120">
        <f t="shared" si="5"/>
        <v>30000000</v>
      </c>
      <c r="G37" s="121">
        <v>0.75</v>
      </c>
      <c r="H37" s="93">
        <f t="shared" si="6"/>
        <v>1000000</v>
      </c>
      <c r="I37" s="122">
        <f t="shared" si="7"/>
        <v>22500000</v>
      </c>
      <c r="J37" s="123">
        <f t="shared" si="8"/>
        <v>22500000</v>
      </c>
      <c r="K37" s="124"/>
      <c r="L37" s="125"/>
      <c r="M37" s="126"/>
      <c r="N37" s="127"/>
      <c r="O37" s="124"/>
      <c r="P37" s="128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</row>
    <row r="38">
      <c r="A38" s="79"/>
      <c r="B38" s="91" t="s">
        <v>96</v>
      </c>
      <c r="C38" s="92">
        <v>15.0</v>
      </c>
      <c r="D38" s="93">
        <f>G47</f>
        <v>1000000</v>
      </c>
      <c r="E38" s="92">
        <v>3.0</v>
      </c>
      <c r="F38" s="120">
        <f t="shared" si="5"/>
        <v>45000000</v>
      </c>
      <c r="G38" s="121">
        <v>0.8</v>
      </c>
      <c r="H38" s="93">
        <f t="shared" si="6"/>
        <v>1000000</v>
      </c>
      <c r="I38" s="122">
        <f t="shared" si="7"/>
        <v>36000000</v>
      </c>
      <c r="J38" s="123">
        <f t="shared" si="8"/>
        <v>36000000</v>
      </c>
      <c r="K38" s="124"/>
      <c r="L38" s="125"/>
      <c r="M38" s="126"/>
      <c r="N38" s="127"/>
      <c r="O38" s="124"/>
      <c r="P38" s="128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</row>
    <row r="39">
      <c r="A39" s="79"/>
      <c r="B39" s="91" t="s">
        <v>97</v>
      </c>
      <c r="C39" s="92">
        <v>15.0</v>
      </c>
      <c r="D39" s="93">
        <f>G47</f>
        <v>1000000</v>
      </c>
      <c r="E39" s="92">
        <v>2.0</v>
      </c>
      <c r="F39" s="120">
        <f t="shared" si="5"/>
        <v>30000000</v>
      </c>
      <c r="G39" s="121">
        <v>0.8</v>
      </c>
      <c r="H39" s="93">
        <f t="shared" si="6"/>
        <v>1000000</v>
      </c>
      <c r="I39" s="122">
        <f t="shared" si="7"/>
        <v>24000000</v>
      </c>
      <c r="J39" s="123">
        <f t="shared" si="8"/>
        <v>24000000</v>
      </c>
      <c r="K39" s="124"/>
      <c r="L39" s="125"/>
      <c r="M39" s="126"/>
      <c r="N39" s="127"/>
      <c r="O39" s="124"/>
      <c r="P39" s="128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</row>
    <row r="40">
      <c r="A40" s="76"/>
      <c r="B40" s="91" t="s">
        <v>85</v>
      </c>
      <c r="C40" s="92">
        <v>15.0</v>
      </c>
      <c r="D40" s="93">
        <f>G44</f>
        <v>1700000</v>
      </c>
      <c r="E40" s="92">
        <v>2.0</v>
      </c>
      <c r="F40" s="120">
        <f t="shared" si="5"/>
        <v>51000000</v>
      </c>
      <c r="G40" s="121">
        <v>0.9</v>
      </c>
      <c r="H40" s="93">
        <f t="shared" si="6"/>
        <v>1700000</v>
      </c>
      <c r="I40" s="122">
        <f t="shared" si="7"/>
        <v>45900000</v>
      </c>
      <c r="J40" s="123">
        <f t="shared" si="8"/>
        <v>45900000</v>
      </c>
      <c r="K40" s="124"/>
      <c r="L40" s="125"/>
      <c r="M40" s="126"/>
      <c r="N40" s="127"/>
      <c r="O40" s="124"/>
      <c r="P40" s="128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</row>
    <row r="4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100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</row>
    <row r="42">
      <c r="A42" s="76"/>
      <c r="B42" s="101" t="s">
        <v>86</v>
      </c>
      <c r="C42" s="129" t="s">
        <v>98</v>
      </c>
      <c r="D42" s="81"/>
      <c r="E42" s="81"/>
      <c r="F42" s="130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</row>
    <row r="43" ht="51.0" customHeight="1">
      <c r="A43" s="79"/>
      <c r="B43" s="87"/>
      <c r="C43" s="104" t="s">
        <v>99</v>
      </c>
      <c r="D43" s="105" t="s">
        <v>100</v>
      </c>
      <c r="E43" s="131" t="s">
        <v>101</v>
      </c>
      <c r="F43" s="131" t="s">
        <v>102</v>
      </c>
      <c r="G43" s="132" t="s">
        <v>3</v>
      </c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</row>
    <row r="44">
      <c r="A44" s="79"/>
      <c r="B44" s="88" t="s">
        <v>88</v>
      </c>
      <c r="C44" s="97">
        <v>1200000.0</v>
      </c>
      <c r="D44" s="133">
        <v>0.24</v>
      </c>
      <c r="E44" s="134">
        <f t="shared" ref="E44:E47" si="12">C44*D44</f>
        <v>288000</v>
      </c>
      <c r="F44" s="135">
        <v>212000.0</v>
      </c>
      <c r="G44" s="136">
        <f t="shared" ref="G44:G47" si="13">C44+E44+F44</f>
        <v>1700000</v>
      </c>
      <c r="H44" s="76"/>
      <c r="I44" s="76" t="s">
        <v>103</v>
      </c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</row>
    <row r="45">
      <c r="A45" s="79"/>
      <c r="B45" s="88" t="s">
        <v>91</v>
      </c>
      <c r="C45" s="97">
        <v>1050000.0</v>
      </c>
      <c r="D45" s="133">
        <v>0.24</v>
      </c>
      <c r="E45" s="134">
        <f t="shared" si="12"/>
        <v>252000</v>
      </c>
      <c r="F45" s="135">
        <v>198000.0</v>
      </c>
      <c r="G45" s="136">
        <f t="shared" si="13"/>
        <v>1500000</v>
      </c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</row>
    <row r="46">
      <c r="A46" s="76"/>
      <c r="B46" s="88" t="s">
        <v>93</v>
      </c>
      <c r="C46" s="97">
        <v>1900000.0</v>
      </c>
      <c r="D46" s="133">
        <v>0.24</v>
      </c>
      <c r="E46" s="134">
        <f t="shared" si="12"/>
        <v>456000</v>
      </c>
      <c r="F46" s="135">
        <v>44000.0</v>
      </c>
      <c r="G46" s="136">
        <f t="shared" si="13"/>
        <v>2400000</v>
      </c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</row>
    <row r="47">
      <c r="A47" s="76"/>
      <c r="B47" s="111" t="s">
        <v>94</v>
      </c>
      <c r="C47" s="97">
        <v>710000.0</v>
      </c>
      <c r="D47" s="133">
        <v>0.24</v>
      </c>
      <c r="E47" s="134">
        <f t="shared" si="12"/>
        <v>170400</v>
      </c>
      <c r="F47" s="135">
        <v>119600.0</v>
      </c>
      <c r="G47" s="136">
        <f t="shared" si="13"/>
        <v>1000000</v>
      </c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</row>
    <row r="48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</row>
    <row r="49">
      <c r="A49" s="79"/>
      <c r="B49" s="112" t="s">
        <v>104</v>
      </c>
      <c r="C49" s="3"/>
      <c r="D49" s="3"/>
      <c r="E49" s="3"/>
      <c r="F49" s="3"/>
      <c r="G49" s="3"/>
      <c r="H49" s="3"/>
      <c r="I49" s="3"/>
      <c r="J49" s="3"/>
      <c r="K49" s="4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</row>
    <row r="50" ht="16.5" customHeight="1">
      <c r="A50" s="79"/>
      <c r="B50" s="84" t="s">
        <v>65</v>
      </c>
      <c r="C50" s="137" t="s">
        <v>105</v>
      </c>
      <c r="D50" s="81"/>
      <c r="E50" s="81"/>
      <c r="F50" s="82"/>
      <c r="G50" s="137"/>
      <c r="H50" s="81"/>
      <c r="I50" s="81"/>
      <c r="J50" s="82"/>
      <c r="K50" s="84" t="s">
        <v>66</v>
      </c>
      <c r="L50" s="86" t="s">
        <v>25</v>
      </c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</row>
    <row r="51">
      <c r="A51" s="79"/>
      <c r="B51" s="87"/>
      <c r="C51" s="88" t="s">
        <v>67</v>
      </c>
      <c r="D51" s="88" t="s">
        <v>68</v>
      </c>
      <c r="E51" s="88" t="s">
        <v>69</v>
      </c>
      <c r="F51" s="88" t="s">
        <v>70</v>
      </c>
      <c r="G51" s="88" t="s">
        <v>71</v>
      </c>
      <c r="H51" s="88" t="s">
        <v>72</v>
      </c>
      <c r="I51" s="88" t="s">
        <v>73</v>
      </c>
      <c r="J51" s="88"/>
      <c r="K51" s="87"/>
      <c r="L51" s="90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</row>
    <row r="52">
      <c r="A52" s="79"/>
      <c r="B52" s="91" t="s">
        <v>74</v>
      </c>
      <c r="C52" s="92">
        <v>15.0</v>
      </c>
      <c r="D52" s="93">
        <f>G67</f>
        <v>2200000</v>
      </c>
      <c r="E52" s="92">
        <v>4.0</v>
      </c>
      <c r="F52" s="94">
        <f t="shared" ref="F52:F63" si="14">D52*E52*C52</f>
        <v>132000000</v>
      </c>
      <c r="G52" s="95">
        <v>1.0</v>
      </c>
      <c r="H52" s="93">
        <f t="shared" ref="H52:H63" si="15">D52</f>
        <v>2200000</v>
      </c>
      <c r="I52" s="138">
        <f t="shared" ref="I52:I63" si="16">F52*G52</f>
        <v>132000000</v>
      </c>
      <c r="J52" s="93"/>
      <c r="K52" s="139">
        <f t="shared" ref="K52:K63" si="17">I52</f>
        <v>132000000</v>
      </c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</row>
    <row r="53">
      <c r="A53" s="79"/>
      <c r="B53" s="91" t="s">
        <v>75</v>
      </c>
      <c r="C53" s="92">
        <v>15.0</v>
      </c>
      <c r="D53" s="93">
        <f t="shared" ref="D53:D54" si="18">G67</f>
        <v>2200000</v>
      </c>
      <c r="E53" s="92">
        <v>4.0</v>
      </c>
      <c r="F53" s="94">
        <f t="shared" si="14"/>
        <v>132000000</v>
      </c>
      <c r="G53" s="95">
        <v>1.0</v>
      </c>
      <c r="H53" s="93">
        <f t="shared" si="15"/>
        <v>2200000</v>
      </c>
      <c r="I53" s="138">
        <f t="shared" si="16"/>
        <v>132000000</v>
      </c>
      <c r="J53" s="93"/>
      <c r="K53" s="139">
        <f t="shared" si="17"/>
        <v>132000000</v>
      </c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</row>
    <row r="54">
      <c r="A54" s="79"/>
      <c r="B54" s="91" t="s">
        <v>76</v>
      </c>
      <c r="C54" s="92">
        <v>15.0</v>
      </c>
      <c r="D54" s="93">
        <f t="shared" si="18"/>
        <v>1900000</v>
      </c>
      <c r="E54" s="92">
        <v>4.0</v>
      </c>
      <c r="F54" s="94">
        <f t="shared" si="14"/>
        <v>114000000</v>
      </c>
      <c r="G54" s="95">
        <v>1.0</v>
      </c>
      <c r="H54" s="93">
        <f t="shared" si="15"/>
        <v>1900000</v>
      </c>
      <c r="I54" s="138">
        <f t="shared" si="16"/>
        <v>114000000</v>
      </c>
      <c r="J54" s="93"/>
      <c r="K54" s="139">
        <f t="shared" si="17"/>
        <v>114000000</v>
      </c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</row>
    <row r="55">
      <c r="A55" s="79"/>
      <c r="B55" s="91" t="s">
        <v>77</v>
      </c>
      <c r="C55" s="92">
        <v>15.0</v>
      </c>
      <c r="D55" s="93">
        <f>G68</f>
        <v>1900000</v>
      </c>
      <c r="E55" s="92">
        <v>4.0</v>
      </c>
      <c r="F55" s="94">
        <f t="shared" si="14"/>
        <v>114000000</v>
      </c>
      <c r="G55" s="95">
        <v>1.0</v>
      </c>
      <c r="H55" s="93">
        <f t="shared" si="15"/>
        <v>1900000</v>
      </c>
      <c r="I55" s="138">
        <f t="shared" si="16"/>
        <v>114000000</v>
      </c>
      <c r="J55" s="93"/>
      <c r="K55" s="139">
        <f t="shared" si="17"/>
        <v>114000000</v>
      </c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</row>
    <row r="56">
      <c r="A56" s="79"/>
      <c r="B56" s="91" t="s">
        <v>78</v>
      </c>
      <c r="C56" s="92">
        <v>15.0</v>
      </c>
      <c r="D56" s="93">
        <f t="shared" ref="D56:D57" si="19">G68</f>
        <v>1900000</v>
      </c>
      <c r="E56" s="92">
        <v>4.0</v>
      </c>
      <c r="F56" s="94">
        <f t="shared" si="14"/>
        <v>114000000</v>
      </c>
      <c r="G56" s="95">
        <v>1.0</v>
      </c>
      <c r="H56" s="93">
        <f t="shared" si="15"/>
        <v>1900000</v>
      </c>
      <c r="I56" s="138">
        <f t="shared" si="16"/>
        <v>114000000</v>
      </c>
      <c r="J56" s="93"/>
      <c r="K56" s="139">
        <f t="shared" si="17"/>
        <v>114000000</v>
      </c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</row>
    <row r="57">
      <c r="A57" s="79"/>
      <c r="B57" s="91" t="s">
        <v>79</v>
      </c>
      <c r="C57" s="92">
        <v>15.0</v>
      </c>
      <c r="D57" s="93">
        <f t="shared" si="19"/>
        <v>3000000</v>
      </c>
      <c r="E57" s="92">
        <v>3.0</v>
      </c>
      <c r="F57" s="94">
        <f t="shared" si="14"/>
        <v>135000000</v>
      </c>
      <c r="G57" s="95">
        <v>1.0</v>
      </c>
      <c r="H57" s="93">
        <f t="shared" si="15"/>
        <v>3000000</v>
      </c>
      <c r="I57" s="138">
        <f t="shared" si="16"/>
        <v>135000000</v>
      </c>
      <c r="J57" s="93"/>
      <c r="K57" s="139">
        <f t="shared" si="17"/>
        <v>135000000</v>
      </c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</row>
    <row r="58">
      <c r="A58" s="79"/>
      <c r="B58" s="91" t="s">
        <v>80</v>
      </c>
      <c r="C58" s="92">
        <v>15.0</v>
      </c>
      <c r="D58" s="93">
        <f>G69</f>
        <v>3000000</v>
      </c>
      <c r="E58" s="92">
        <v>4.0</v>
      </c>
      <c r="F58" s="94">
        <f t="shared" si="14"/>
        <v>180000000</v>
      </c>
      <c r="G58" s="95">
        <v>1.0</v>
      </c>
      <c r="H58" s="93">
        <f t="shared" si="15"/>
        <v>3000000</v>
      </c>
      <c r="I58" s="138">
        <f t="shared" si="16"/>
        <v>180000000</v>
      </c>
      <c r="J58" s="93"/>
      <c r="K58" s="139">
        <f t="shared" si="17"/>
        <v>180000000</v>
      </c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</row>
    <row r="59">
      <c r="A59" s="79"/>
      <c r="B59" s="91" t="s">
        <v>81</v>
      </c>
      <c r="C59" s="92">
        <v>15.0</v>
      </c>
      <c r="D59" s="93">
        <f t="shared" ref="D59:D60" si="20">G69</f>
        <v>3000000</v>
      </c>
      <c r="E59" s="92">
        <v>4.0</v>
      </c>
      <c r="F59" s="94">
        <f t="shared" si="14"/>
        <v>180000000</v>
      </c>
      <c r="G59" s="95">
        <v>1.0</v>
      </c>
      <c r="H59" s="93">
        <f t="shared" si="15"/>
        <v>3000000</v>
      </c>
      <c r="I59" s="138">
        <f t="shared" si="16"/>
        <v>180000000</v>
      </c>
      <c r="J59" s="93"/>
      <c r="K59" s="139">
        <f t="shared" si="17"/>
        <v>180000000</v>
      </c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</row>
    <row r="60">
      <c r="A60" s="79"/>
      <c r="B60" s="91" t="s">
        <v>82</v>
      </c>
      <c r="C60" s="92">
        <v>15.0</v>
      </c>
      <c r="D60" s="93">
        <f t="shared" si="20"/>
        <v>1300000</v>
      </c>
      <c r="E60" s="92">
        <v>3.0</v>
      </c>
      <c r="F60" s="94">
        <f t="shared" si="14"/>
        <v>58500000</v>
      </c>
      <c r="G60" s="95">
        <v>1.0</v>
      </c>
      <c r="H60" s="93">
        <f t="shared" si="15"/>
        <v>1300000</v>
      </c>
      <c r="I60" s="138">
        <f t="shared" si="16"/>
        <v>58500000</v>
      </c>
      <c r="J60" s="93"/>
      <c r="K60" s="139">
        <f t="shared" si="17"/>
        <v>58500000</v>
      </c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</row>
    <row r="61">
      <c r="A61" s="79"/>
      <c r="B61" s="91" t="s">
        <v>96</v>
      </c>
      <c r="C61" s="92">
        <v>15.0</v>
      </c>
      <c r="D61" s="93">
        <f>G70</f>
        <v>1300000</v>
      </c>
      <c r="E61" s="92">
        <v>4.0</v>
      </c>
      <c r="F61" s="94">
        <f t="shared" si="14"/>
        <v>78000000</v>
      </c>
      <c r="G61" s="95">
        <v>1.0</v>
      </c>
      <c r="H61" s="93">
        <f t="shared" si="15"/>
        <v>1300000</v>
      </c>
      <c r="I61" s="138">
        <f t="shared" si="16"/>
        <v>78000000</v>
      </c>
      <c r="J61" s="93"/>
      <c r="K61" s="139">
        <f t="shared" si="17"/>
        <v>78000000</v>
      </c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</row>
    <row r="62">
      <c r="A62" s="79"/>
      <c r="B62" s="91" t="s">
        <v>97</v>
      </c>
      <c r="C62" s="92">
        <v>15.0</v>
      </c>
      <c r="D62" s="93">
        <f>G70</f>
        <v>1300000</v>
      </c>
      <c r="E62" s="92">
        <v>3.0</v>
      </c>
      <c r="F62" s="94">
        <f t="shared" si="14"/>
        <v>58500000</v>
      </c>
      <c r="G62" s="95">
        <v>1.0</v>
      </c>
      <c r="H62" s="93">
        <f t="shared" si="15"/>
        <v>1300000</v>
      </c>
      <c r="I62" s="138">
        <f t="shared" si="16"/>
        <v>58500000</v>
      </c>
      <c r="J62" s="93"/>
      <c r="K62" s="139">
        <f t="shared" si="17"/>
        <v>58500000</v>
      </c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</row>
    <row r="63">
      <c r="A63" s="76"/>
      <c r="B63" s="91" t="s">
        <v>85</v>
      </c>
      <c r="C63" s="92">
        <v>15.0</v>
      </c>
      <c r="D63" s="93">
        <f>G67</f>
        <v>2200000</v>
      </c>
      <c r="E63" s="92">
        <v>4.0</v>
      </c>
      <c r="F63" s="94">
        <f t="shared" si="14"/>
        <v>132000000</v>
      </c>
      <c r="G63" s="95">
        <v>1.0</v>
      </c>
      <c r="H63" s="93">
        <f t="shared" si="15"/>
        <v>2200000</v>
      </c>
      <c r="I63" s="138">
        <f t="shared" si="16"/>
        <v>132000000</v>
      </c>
      <c r="J63" s="93"/>
      <c r="K63" s="139">
        <f t="shared" si="17"/>
        <v>132000000</v>
      </c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</row>
    <row r="64">
      <c r="A64" s="76"/>
      <c r="B64" s="99"/>
      <c r="C64" s="99"/>
      <c r="D64" s="99"/>
      <c r="E64" s="99"/>
      <c r="F64" s="76"/>
      <c r="G64" s="76"/>
      <c r="H64" s="76"/>
      <c r="I64" s="76"/>
      <c r="J64" s="76"/>
      <c r="K64" s="100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</row>
    <row r="65">
      <c r="A65" s="79"/>
      <c r="B65" s="101" t="s">
        <v>86</v>
      </c>
      <c r="C65" s="129" t="s">
        <v>106</v>
      </c>
      <c r="D65" s="81"/>
      <c r="E65" s="81"/>
      <c r="F65" s="130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</row>
    <row r="66" ht="45.75" customHeight="1">
      <c r="A66" s="79"/>
      <c r="B66" s="87"/>
      <c r="C66" s="104" t="s">
        <v>107</v>
      </c>
      <c r="D66" s="105" t="s">
        <v>100</v>
      </c>
      <c r="E66" s="105" t="s">
        <v>108</v>
      </c>
      <c r="F66" s="131" t="s">
        <v>102</v>
      </c>
      <c r="G66" s="132" t="s">
        <v>3</v>
      </c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</row>
    <row r="67" ht="18.0" customHeight="1">
      <c r="A67" s="79"/>
      <c r="B67" s="88" t="s">
        <v>88</v>
      </c>
      <c r="C67" s="97">
        <f t="shared" ref="C67:C70" si="21">G44</f>
        <v>1700000</v>
      </c>
      <c r="D67" s="133">
        <v>0.24</v>
      </c>
      <c r="E67" s="134">
        <f t="shared" ref="E67:E70" si="22">C67*D67</f>
        <v>408000</v>
      </c>
      <c r="F67" s="134">
        <v>92000.0</v>
      </c>
      <c r="G67" s="136">
        <f t="shared" ref="G67:G70" si="23">C67+E67+F67</f>
        <v>2200000</v>
      </c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</row>
    <row r="68">
      <c r="A68" s="79"/>
      <c r="B68" s="88" t="s">
        <v>91</v>
      </c>
      <c r="C68" s="97">
        <f t="shared" si="21"/>
        <v>1500000</v>
      </c>
      <c r="D68" s="133">
        <v>0.24</v>
      </c>
      <c r="E68" s="134">
        <f t="shared" si="22"/>
        <v>360000</v>
      </c>
      <c r="F68" s="134">
        <v>40000.0</v>
      </c>
      <c r="G68" s="136">
        <f t="shared" si="23"/>
        <v>1900000</v>
      </c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</row>
    <row r="69">
      <c r="A69" s="76"/>
      <c r="B69" s="88" t="s">
        <v>93</v>
      </c>
      <c r="C69" s="97">
        <f t="shared" si="21"/>
        <v>2400000</v>
      </c>
      <c r="D69" s="133">
        <v>0.24</v>
      </c>
      <c r="E69" s="134">
        <f t="shared" si="22"/>
        <v>576000</v>
      </c>
      <c r="F69" s="134">
        <v>24000.0</v>
      </c>
      <c r="G69" s="136">
        <f t="shared" si="23"/>
        <v>3000000</v>
      </c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</row>
    <row r="70">
      <c r="A70" s="76"/>
      <c r="B70" s="111" t="s">
        <v>94</v>
      </c>
      <c r="C70" s="97">
        <f t="shared" si="21"/>
        <v>1000000</v>
      </c>
      <c r="D70" s="133">
        <v>0.24</v>
      </c>
      <c r="E70" s="134">
        <f t="shared" si="22"/>
        <v>240000</v>
      </c>
      <c r="F70" s="134">
        <v>60000.0</v>
      </c>
      <c r="G70" s="136">
        <f t="shared" si="23"/>
        <v>1300000</v>
      </c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</row>
    <row r="71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</row>
    <row r="72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</row>
    <row r="73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</row>
    <row r="7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</row>
    <row r="7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</row>
    <row r="76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</row>
    <row r="77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</row>
    <row r="78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</row>
    <row r="79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</row>
    <row r="80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</row>
    <row r="81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</row>
    <row r="82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</row>
    <row r="83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</row>
    <row r="84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</row>
    <row r="85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</row>
    <row r="86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</row>
    <row r="87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</row>
    <row r="88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</row>
    <row r="89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</row>
    <row r="90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</row>
    <row r="91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</row>
    <row r="92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</row>
    <row r="93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</row>
    <row r="94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</row>
    <row r="95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</row>
    <row r="96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</row>
    <row r="97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</row>
    <row r="98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</row>
    <row r="99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</row>
    <row r="100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</row>
    <row r="101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</row>
    <row r="102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</row>
    <row r="103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</row>
    <row r="104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</row>
    <row r="105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</row>
    <row r="106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</row>
    <row r="107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</row>
    <row r="108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</row>
    <row r="109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</row>
    <row r="110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</row>
    <row r="111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</row>
    <row r="112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</row>
    <row r="113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</row>
    <row r="114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</row>
    <row r="115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</row>
    <row r="116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</row>
    <row r="117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</row>
    <row r="118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</row>
    <row r="119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</row>
    <row r="120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</row>
    <row r="121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</row>
    <row r="122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</row>
    <row r="123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</row>
    <row r="124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</row>
    <row r="125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</row>
    <row r="126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</row>
    <row r="127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</row>
    <row r="128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</row>
    <row r="129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</row>
    <row r="130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</row>
    <row r="131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</row>
    <row r="132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</row>
    <row r="133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</row>
    <row r="134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</row>
    <row r="135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</row>
    <row r="136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</row>
    <row r="137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</row>
    <row r="138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</row>
    <row r="139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</row>
    <row r="140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</row>
    <row r="141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</row>
    <row r="142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</row>
    <row r="143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</row>
    <row r="144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</row>
    <row r="145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</row>
    <row r="146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</row>
    <row r="147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</row>
    <row r="148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</row>
    <row r="149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</row>
    <row r="150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</row>
    <row r="151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</row>
    <row r="152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</row>
    <row r="153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</row>
    <row r="154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</row>
    <row r="155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</row>
    <row r="156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</row>
    <row r="157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</row>
    <row r="158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</row>
    <row r="159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</row>
    <row r="160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</row>
    <row r="161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</row>
    <row r="162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</row>
    <row r="163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</row>
    <row r="164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</row>
    <row r="165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</row>
    <row r="166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</row>
    <row r="167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</row>
    <row r="168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</row>
    <row r="169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</row>
    <row r="170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</row>
    <row r="171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</row>
    <row r="172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</row>
    <row r="173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</row>
    <row r="174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</row>
    <row r="175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</row>
    <row r="176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</row>
    <row r="177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</row>
    <row r="178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</row>
    <row r="179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</row>
    <row r="180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</row>
    <row r="181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</row>
    <row r="182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</row>
    <row r="183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</row>
    <row r="184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</row>
    <row r="185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</row>
    <row r="186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</row>
    <row r="187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</row>
    <row r="188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</row>
    <row r="189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</row>
    <row r="190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</row>
    <row r="191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</row>
    <row r="192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</row>
    <row r="193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</row>
    <row r="194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</row>
    <row r="195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</row>
    <row r="196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</row>
    <row r="197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</row>
    <row r="198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</row>
    <row r="199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</row>
    <row r="200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</row>
    <row r="201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</row>
    <row r="202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</row>
    <row r="203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</row>
    <row r="204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</row>
    <row r="205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</row>
    <row r="206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</row>
    <row r="207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</row>
    <row r="208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</row>
    <row r="209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</row>
    <row r="210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</row>
    <row r="211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</row>
    <row r="212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</row>
    <row r="213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</row>
    <row r="214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</row>
    <row r="215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</row>
    <row r="216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</row>
    <row r="217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</row>
    <row r="218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</row>
    <row r="219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</row>
    <row r="220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</row>
    <row r="221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</row>
    <row r="222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</row>
    <row r="223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</row>
    <row r="224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</row>
    <row r="225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</row>
    <row r="226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</row>
    <row r="227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</row>
    <row r="228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</row>
    <row r="229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</row>
    <row r="230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</row>
    <row r="231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</row>
    <row r="232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</row>
    <row r="233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</row>
    <row r="234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</row>
    <row r="235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</row>
    <row r="236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</row>
    <row r="237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</row>
    <row r="238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</row>
    <row r="239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</row>
    <row r="240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</row>
    <row r="241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</row>
    <row r="242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</row>
    <row r="243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</row>
    <row r="244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</row>
    <row r="245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</row>
    <row r="246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</row>
    <row r="247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</row>
    <row r="248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</row>
    <row r="249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</row>
    <row r="250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</row>
    <row r="251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</row>
    <row r="252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</row>
    <row r="253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</row>
    <row r="254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</row>
    <row r="255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</row>
    <row r="256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</row>
    <row r="257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</row>
    <row r="258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</row>
    <row r="259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</row>
    <row r="260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</row>
    <row r="261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</row>
    <row r="262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</row>
    <row r="263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</row>
    <row r="264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</row>
    <row r="265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</row>
    <row r="266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</row>
    <row r="267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</row>
    <row r="268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</row>
    <row r="269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</row>
    <row r="270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</row>
    <row r="271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</row>
    <row r="272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</row>
    <row r="273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</row>
    <row r="274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</row>
    <row r="275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</row>
    <row r="276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</row>
    <row r="277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</row>
    <row r="278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</row>
    <row r="279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</row>
    <row r="280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</row>
    <row r="281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</row>
    <row r="282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</row>
    <row r="283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</row>
    <row r="284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</row>
    <row r="285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</row>
    <row r="286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</row>
    <row r="287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</row>
    <row r="288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</row>
    <row r="289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</row>
    <row r="290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</row>
    <row r="291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</row>
    <row r="292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</row>
    <row r="293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</row>
    <row r="294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</row>
    <row r="295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</row>
    <row r="296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</row>
    <row r="297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</row>
    <row r="298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</row>
    <row r="299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</row>
    <row r="300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</row>
    <row r="301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</row>
    <row r="302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</row>
    <row r="303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</row>
    <row r="304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</row>
    <row r="305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</row>
    <row r="306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</row>
    <row r="307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</row>
    <row r="308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</row>
    <row r="309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</row>
    <row r="310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</row>
    <row r="311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</row>
    <row r="312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</row>
    <row r="313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</row>
    <row r="314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</row>
    <row r="315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</row>
    <row r="316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</row>
    <row r="317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</row>
    <row r="318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</row>
    <row r="319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</row>
    <row r="320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</row>
    <row r="321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</row>
    <row r="322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</row>
    <row r="323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E323" s="76"/>
    </row>
    <row r="324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  <c r="AB324" s="76"/>
      <c r="AC324" s="76"/>
      <c r="AD324" s="76"/>
      <c r="AE324" s="76"/>
    </row>
    <row r="325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  <c r="AB325" s="76"/>
      <c r="AC325" s="76"/>
      <c r="AD325" s="76"/>
      <c r="AE325" s="76"/>
    </row>
    <row r="326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  <c r="AC326" s="76"/>
      <c r="AD326" s="76"/>
      <c r="AE326" s="76"/>
    </row>
    <row r="327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  <c r="AB327" s="76"/>
      <c r="AC327" s="76"/>
      <c r="AD327" s="76"/>
      <c r="AE327" s="76"/>
    </row>
    <row r="328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</row>
    <row r="329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</row>
    <row r="330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</row>
    <row r="331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</row>
    <row r="332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</row>
    <row r="333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</row>
    <row r="334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</row>
    <row r="335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</row>
    <row r="336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</row>
    <row r="337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E337" s="76"/>
    </row>
    <row r="338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  <c r="AB338" s="76"/>
      <c r="AC338" s="76"/>
      <c r="AD338" s="76"/>
      <c r="AE338" s="76"/>
    </row>
    <row r="339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  <c r="AC339" s="76"/>
      <c r="AD339" s="76"/>
      <c r="AE339" s="76"/>
    </row>
    <row r="340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  <c r="AB340" s="76"/>
      <c r="AC340" s="76"/>
      <c r="AD340" s="76"/>
      <c r="AE340" s="76"/>
    </row>
    <row r="341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  <c r="AC341" s="76"/>
      <c r="AD341" s="76"/>
      <c r="AE341" s="76"/>
    </row>
    <row r="342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</row>
    <row r="343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</row>
    <row r="344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</row>
    <row r="345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</row>
    <row r="346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</row>
    <row r="347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</row>
    <row r="348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</row>
    <row r="349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</row>
    <row r="350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</row>
    <row r="351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</row>
    <row r="352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  <c r="AE352" s="76"/>
    </row>
    <row r="353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  <c r="AC353" s="76"/>
      <c r="AD353" s="76"/>
      <c r="AE353" s="76"/>
    </row>
    <row r="354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  <c r="AB354" s="76"/>
      <c r="AC354" s="76"/>
      <c r="AD354" s="76"/>
      <c r="AE354" s="76"/>
    </row>
    <row r="355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</row>
    <row r="356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</row>
    <row r="357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</row>
    <row r="358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</row>
    <row r="359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</row>
    <row r="360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</row>
    <row r="361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</row>
    <row r="362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</row>
    <row r="363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</row>
    <row r="364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</row>
    <row r="365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</row>
    <row r="366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</row>
    <row r="367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</row>
    <row r="368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</row>
    <row r="369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</row>
    <row r="370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</row>
    <row r="371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</row>
    <row r="372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</row>
    <row r="373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</row>
    <row r="374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</row>
    <row r="375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</row>
    <row r="376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</row>
    <row r="377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</row>
    <row r="378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  <c r="AB378" s="76"/>
      <c r="AC378" s="76"/>
      <c r="AD378" s="76"/>
      <c r="AE378" s="76"/>
    </row>
    <row r="379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  <c r="AB379" s="76"/>
      <c r="AC379" s="76"/>
      <c r="AD379" s="76"/>
      <c r="AE379" s="76"/>
    </row>
    <row r="380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  <c r="AC380" s="76"/>
      <c r="AD380" s="76"/>
      <c r="AE380" s="76"/>
    </row>
    <row r="381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</row>
    <row r="382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</row>
    <row r="383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</row>
    <row r="384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E384" s="76"/>
    </row>
    <row r="385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  <c r="AB385" s="76"/>
      <c r="AC385" s="76"/>
      <c r="AD385" s="76"/>
      <c r="AE385" s="76"/>
    </row>
    <row r="386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  <c r="AC386" s="76"/>
      <c r="AD386" s="76"/>
      <c r="AE386" s="76"/>
    </row>
    <row r="387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</row>
    <row r="388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  <c r="AB388" s="76"/>
      <c r="AC388" s="76"/>
      <c r="AD388" s="76"/>
      <c r="AE388" s="76"/>
    </row>
    <row r="389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</row>
    <row r="390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</row>
    <row r="391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</row>
    <row r="392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</row>
    <row r="393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</row>
    <row r="394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</row>
    <row r="395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</row>
    <row r="396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  <c r="AE396" s="76"/>
    </row>
    <row r="397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  <c r="AB397" s="76"/>
      <c r="AC397" s="76"/>
      <c r="AD397" s="76"/>
      <c r="AE397" s="76"/>
    </row>
    <row r="398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  <c r="AB398" s="76"/>
      <c r="AC398" s="76"/>
      <c r="AD398" s="76"/>
      <c r="AE398" s="76"/>
    </row>
    <row r="399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</row>
    <row r="400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</row>
    <row r="401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</row>
    <row r="402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</row>
    <row r="403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</row>
    <row r="404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</row>
    <row r="405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</row>
    <row r="406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</row>
    <row r="407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</row>
    <row r="408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</row>
    <row r="409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</row>
    <row r="410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</row>
    <row r="411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</row>
    <row r="412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</row>
    <row r="413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</row>
    <row r="414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</row>
    <row r="415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</row>
    <row r="416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</row>
    <row r="417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</row>
    <row r="418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</row>
    <row r="419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  <c r="AB419" s="76"/>
      <c r="AC419" s="76"/>
      <c r="AD419" s="76"/>
      <c r="AE419" s="76"/>
    </row>
    <row r="420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  <c r="AC420" s="76"/>
      <c r="AD420" s="76"/>
      <c r="AE420" s="76"/>
    </row>
    <row r="421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  <c r="AC421" s="76"/>
      <c r="AD421" s="76"/>
      <c r="AE421" s="76"/>
    </row>
    <row r="422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  <c r="AB422" s="76"/>
      <c r="AC422" s="76"/>
      <c r="AD422" s="76"/>
      <c r="AE422" s="76"/>
    </row>
    <row r="423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  <c r="AC423" s="76"/>
      <c r="AD423" s="76"/>
      <c r="AE423" s="76"/>
    </row>
    <row r="424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  <c r="AB424" s="76"/>
      <c r="AC424" s="76"/>
      <c r="AD424" s="76"/>
      <c r="AE424" s="76"/>
    </row>
    <row r="425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  <c r="AB425" s="76"/>
      <c r="AC425" s="76"/>
      <c r="AD425" s="76"/>
      <c r="AE425" s="76"/>
    </row>
    <row r="426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  <c r="AB426" s="76"/>
      <c r="AC426" s="76"/>
      <c r="AD426" s="76"/>
      <c r="AE426" s="76"/>
    </row>
    <row r="427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  <c r="AB427" s="76"/>
      <c r="AC427" s="76"/>
      <c r="AD427" s="76"/>
      <c r="AE427" s="76"/>
    </row>
    <row r="428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  <c r="AB428" s="76"/>
      <c r="AC428" s="76"/>
      <c r="AD428" s="76"/>
      <c r="AE428" s="76"/>
    </row>
    <row r="429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  <c r="AB429" s="76"/>
      <c r="AC429" s="76"/>
      <c r="AD429" s="76"/>
      <c r="AE429" s="76"/>
    </row>
    <row r="430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  <c r="AB430" s="76"/>
      <c r="AC430" s="76"/>
      <c r="AD430" s="76"/>
      <c r="AE430" s="76"/>
    </row>
    <row r="431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  <c r="AB431" s="76"/>
      <c r="AC431" s="76"/>
      <c r="AD431" s="76"/>
      <c r="AE431" s="76"/>
    </row>
    <row r="432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  <c r="AB432" s="76"/>
      <c r="AC432" s="76"/>
      <c r="AD432" s="76"/>
      <c r="AE432" s="76"/>
    </row>
    <row r="433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  <c r="AB433" s="76"/>
      <c r="AC433" s="76"/>
      <c r="AD433" s="76"/>
      <c r="AE433" s="76"/>
    </row>
    <row r="434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  <c r="AB434" s="76"/>
      <c r="AC434" s="76"/>
      <c r="AD434" s="76"/>
      <c r="AE434" s="76"/>
    </row>
    <row r="435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  <c r="AB435" s="76"/>
      <c r="AC435" s="76"/>
      <c r="AD435" s="76"/>
      <c r="AE435" s="76"/>
    </row>
    <row r="436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  <c r="AB436" s="76"/>
      <c r="AC436" s="76"/>
      <c r="AD436" s="76"/>
      <c r="AE436" s="76"/>
    </row>
    <row r="437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  <c r="AB437" s="76"/>
      <c r="AC437" s="76"/>
      <c r="AD437" s="76"/>
      <c r="AE437" s="76"/>
    </row>
    <row r="438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</row>
    <row r="439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</row>
    <row r="440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</row>
    <row r="441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</row>
    <row r="442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</row>
    <row r="443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</row>
    <row r="444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</row>
    <row r="445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</row>
    <row r="446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</row>
    <row r="447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</row>
    <row r="448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</row>
    <row r="449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</row>
    <row r="450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</row>
    <row r="451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</row>
    <row r="452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</row>
    <row r="453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</row>
    <row r="454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</row>
    <row r="455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</row>
    <row r="456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</row>
    <row r="457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</row>
    <row r="458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  <c r="AB458" s="76"/>
      <c r="AC458" s="76"/>
      <c r="AD458" s="76"/>
      <c r="AE458" s="76"/>
    </row>
    <row r="459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  <c r="AB459" s="76"/>
      <c r="AC459" s="76"/>
      <c r="AD459" s="76"/>
      <c r="AE459" s="76"/>
    </row>
    <row r="460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  <c r="AB460" s="76"/>
      <c r="AC460" s="76"/>
      <c r="AD460" s="76"/>
      <c r="AE460" s="76"/>
    </row>
    <row r="461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  <c r="AB461" s="76"/>
      <c r="AC461" s="76"/>
      <c r="AD461" s="76"/>
      <c r="AE461" s="76"/>
    </row>
    <row r="462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  <c r="AB462" s="76"/>
      <c r="AC462" s="76"/>
      <c r="AD462" s="76"/>
      <c r="AE462" s="76"/>
    </row>
    <row r="463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  <c r="AB463" s="76"/>
      <c r="AC463" s="76"/>
      <c r="AD463" s="76"/>
      <c r="AE463" s="76"/>
    </row>
    <row r="464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  <c r="AB464" s="76"/>
      <c r="AC464" s="76"/>
      <c r="AD464" s="76"/>
      <c r="AE464" s="76"/>
    </row>
    <row r="465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  <c r="AB465" s="76"/>
      <c r="AC465" s="76"/>
      <c r="AD465" s="76"/>
      <c r="AE465" s="76"/>
    </row>
    <row r="466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  <c r="AB466" s="76"/>
      <c r="AC466" s="76"/>
      <c r="AD466" s="76"/>
      <c r="AE466" s="76"/>
    </row>
    <row r="467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  <c r="AB467" s="76"/>
      <c r="AC467" s="76"/>
      <c r="AD467" s="76"/>
      <c r="AE467" s="76"/>
    </row>
    <row r="468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  <c r="AB468" s="76"/>
      <c r="AC468" s="76"/>
      <c r="AD468" s="76"/>
      <c r="AE468" s="76"/>
    </row>
    <row r="469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  <c r="AB469" s="76"/>
      <c r="AC469" s="76"/>
      <c r="AD469" s="76"/>
      <c r="AE469" s="76"/>
    </row>
    <row r="470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  <c r="AB470" s="76"/>
      <c r="AC470" s="76"/>
      <c r="AD470" s="76"/>
      <c r="AE470" s="76"/>
    </row>
    <row r="471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  <c r="AB471" s="76"/>
      <c r="AC471" s="76"/>
      <c r="AD471" s="76"/>
      <c r="AE471" s="76"/>
    </row>
    <row r="472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  <c r="AB472" s="76"/>
      <c r="AC472" s="76"/>
      <c r="AD472" s="76"/>
      <c r="AE472" s="76"/>
    </row>
    <row r="473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  <c r="AB473" s="76"/>
      <c r="AC473" s="76"/>
      <c r="AD473" s="76"/>
      <c r="AE473" s="76"/>
    </row>
    <row r="474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  <c r="AB474" s="76"/>
      <c r="AC474" s="76"/>
      <c r="AD474" s="76"/>
      <c r="AE474" s="76"/>
    </row>
    <row r="475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  <c r="AA475" s="76"/>
      <c r="AB475" s="76"/>
      <c r="AC475" s="76"/>
      <c r="AD475" s="76"/>
      <c r="AE475" s="76"/>
    </row>
    <row r="476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  <c r="AA476" s="76"/>
      <c r="AB476" s="76"/>
      <c r="AC476" s="76"/>
      <c r="AD476" s="76"/>
      <c r="AE476" s="76"/>
    </row>
    <row r="477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  <c r="AA477" s="76"/>
      <c r="AB477" s="76"/>
      <c r="AC477" s="76"/>
      <c r="AD477" s="76"/>
      <c r="AE477" s="76"/>
    </row>
    <row r="478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  <c r="AC478" s="76"/>
      <c r="AD478" s="76"/>
      <c r="AE478" s="76"/>
    </row>
    <row r="479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  <c r="AA479" s="76"/>
      <c r="AB479" s="76"/>
      <c r="AC479" s="76"/>
      <c r="AD479" s="76"/>
      <c r="AE479" s="76"/>
    </row>
    <row r="480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  <c r="AA480" s="76"/>
      <c r="AB480" s="76"/>
      <c r="AC480" s="76"/>
      <c r="AD480" s="76"/>
      <c r="AE480" s="76"/>
    </row>
    <row r="481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  <c r="AA481" s="76"/>
      <c r="AB481" s="76"/>
      <c r="AC481" s="76"/>
      <c r="AD481" s="76"/>
      <c r="AE481" s="76"/>
    </row>
    <row r="482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  <c r="AA482" s="76"/>
      <c r="AB482" s="76"/>
      <c r="AC482" s="76"/>
      <c r="AD482" s="76"/>
      <c r="AE482" s="76"/>
    </row>
    <row r="483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  <c r="AA483" s="76"/>
      <c r="AB483" s="76"/>
      <c r="AC483" s="76"/>
      <c r="AD483" s="76"/>
      <c r="AE483" s="76"/>
    </row>
    <row r="484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  <c r="AA484" s="76"/>
      <c r="AB484" s="76"/>
      <c r="AC484" s="76"/>
      <c r="AD484" s="76"/>
      <c r="AE484" s="76"/>
    </row>
    <row r="485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  <c r="AB485" s="76"/>
      <c r="AC485" s="76"/>
      <c r="AD485" s="76"/>
      <c r="AE485" s="76"/>
    </row>
    <row r="486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  <c r="AA486" s="76"/>
      <c r="AB486" s="76"/>
      <c r="AC486" s="76"/>
      <c r="AD486" s="76"/>
      <c r="AE486" s="76"/>
    </row>
    <row r="487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  <c r="AA487" s="76"/>
      <c r="AB487" s="76"/>
      <c r="AC487" s="76"/>
      <c r="AD487" s="76"/>
      <c r="AE487" s="76"/>
    </row>
    <row r="488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  <c r="AA488" s="76"/>
      <c r="AB488" s="76"/>
      <c r="AC488" s="76"/>
      <c r="AD488" s="76"/>
      <c r="AE488" s="76"/>
    </row>
    <row r="489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</row>
    <row r="490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  <c r="AA490" s="76"/>
      <c r="AB490" s="76"/>
      <c r="AC490" s="76"/>
      <c r="AD490" s="76"/>
      <c r="AE490" s="76"/>
    </row>
    <row r="491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  <c r="AA491" s="76"/>
      <c r="AB491" s="76"/>
      <c r="AC491" s="76"/>
      <c r="AD491" s="76"/>
      <c r="AE491" s="76"/>
    </row>
    <row r="492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  <c r="AA492" s="76"/>
      <c r="AB492" s="76"/>
      <c r="AC492" s="76"/>
      <c r="AD492" s="76"/>
      <c r="AE492" s="76"/>
    </row>
    <row r="493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  <c r="AA493" s="76"/>
      <c r="AB493" s="76"/>
      <c r="AC493" s="76"/>
      <c r="AD493" s="76"/>
      <c r="AE493" s="76"/>
    </row>
    <row r="494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</row>
    <row r="495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  <c r="AA495" s="76"/>
      <c r="AB495" s="76"/>
      <c r="AC495" s="76"/>
      <c r="AD495" s="76"/>
      <c r="AE495" s="76"/>
    </row>
    <row r="496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  <c r="AA496" s="76"/>
      <c r="AB496" s="76"/>
      <c r="AC496" s="76"/>
      <c r="AD496" s="76"/>
      <c r="AE496" s="76"/>
    </row>
    <row r="497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  <c r="AA497" s="76"/>
      <c r="AB497" s="76"/>
      <c r="AC497" s="76"/>
      <c r="AD497" s="76"/>
      <c r="AE497" s="76"/>
    </row>
    <row r="498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  <c r="AA498" s="76"/>
      <c r="AB498" s="76"/>
      <c r="AC498" s="76"/>
      <c r="AD498" s="76"/>
      <c r="AE498" s="76"/>
    </row>
    <row r="499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  <c r="AA499" s="76"/>
      <c r="AB499" s="76"/>
      <c r="AC499" s="76"/>
      <c r="AD499" s="76"/>
      <c r="AE499" s="76"/>
    </row>
    <row r="500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  <c r="AA500" s="76"/>
      <c r="AB500" s="76"/>
      <c r="AC500" s="76"/>
      <c r="AD500" s="76"/>
      <c r="AE500" s="76"/>
    </row>
    <row r="501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  <c r="AA501" s="76"/>
      <c r="AB501" s="76"/>
      <c r="AC501" s="76"/>
      <c r="AD501" s="76"/>
      <c r="AE501" s="76"/>
    </row>
    <row r="502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  <c r="AA502" s="76"/>
      <c r="AB502" s="76"/>
      <c r="AC502" s="76"/>
      <c r="AD502" s="76"/>
      <c r="AE502" s="76"/>
    </row>
    <row r="503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  <c r="AA503" s="76"/>
      <c r="AB503" s="76"/>
      <c r="AC503" s="76"/>
      <c r="AD503" s="76"/>
      <c r="AE503" s="76"/>
    </row>
    <row r="504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  <c r="AA504" s="76"/>
      <c r="AB504" s="76"/>
      <c r="AC504" s="76"/>
      <c r="AD504" s="76"/>
      <c r="AE504" s="76"/>
    </row>
    <row r="505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  <c r="AA505" s="76"/>
      <c r="AB505" s="76"/>
      <c r="AC505" s="76"/>
      <c r="AD505" s="76"/>
      <c r="AE505" s="76"/>
    </row>
    <row r="506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  <c r="AA506" s="76"/>
      <c r="AB506" s="76"/>
      <c r="AC506" s="76"/>
      <c r="AD506" s="76"/>
      <c r="AE506" s="76"/>
    </row>
    <row r="507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  <c r="AA507" s="76"/>
      <c r="AB507" s="76"/>
      <c r="AC507" s="76"/>
      <c r="AD507" s="76"/>
      <c r="AE507" s="76"/>
    </row>
    <row r="508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  <c r="AA508" s="76"/>
      <c r="AB508" s="76"/>
      <c r="AC508" s="76"/>
      <c r="AD508" s="76"/>
      <c r="AE508" s="76"/>
    </row>
    <row r="509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  <c r="AA509" s="76"/>
      <c r="AB509" s="76"/>
      <c r="AC509" s="76"/>
      <c r="AD509" s="76"/>
      <c r="AE509" s="76"/>
    </row>
    <row r="510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  <c r="AA510" s="76"/>
      <c r="AB510" s="76"/>
      <c r="AC510" s="76"/>
      <c r="AD510" s="76"/>
      <c r="AE510" s="76"/>
    </row>
    <row r="511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  <c r="AA511" s="76"/>
      <c r="AB511" s="76"/>
      <c r="AC511" s="76"/>
      <c r="AD511" s="76"/>
      <c r="AE511" s="76"/>
    </row>
    <row r="512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  <c r="AA512" s="76"/>
      <c r="AB512" s="76"/>
      <c r="AC512" s="76"/>
      <c r="AD512" s="76"/>
      <c r="AE512" s="76"/>
    </row>
    <row r="513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  <c r="AA513" s="76"/>
      <c r="AB513" s="76"/>
      <c r="AC513" s="76"/>
      <c r="AD513" s="76"/>
      <c r="AE513" s="76"/>
    </row>
    <row r="514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</row>
    <row r="515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</row>
    <row r="516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</row>
    <row r="517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</row>
    <row r="518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</row>
    <row r="519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</row>
    <row r="520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</row>
    <row r="521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</row>
    <row r="522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</row>
    <row r="523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</row>
    <row r="524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</row>
    <row r="525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</row>
    <row r="526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</row>
    <row r="527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</row>
    <row r="528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</row>
    <row r="529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</row>
    <row r="530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</row>
    <row r="531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</row>
    <row r="532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</row>
    <row r="533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</row>
    <row r="534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  <c r="AA534" s="76"/>
      <c r="AB534" s="76"/>
      <c r="AC534" s="76"/>
      <c r="AD534" s="76"/>
      <c r="AE534" s="76"/>
    </row>
    <row r="535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  <c r="AA535" s="76"/>
      <c r="AB535" s="76"/>
      <c r="AC535" s="76"/>
      <c r="AD535" s="76"/>
      <c r="AE535" s="76"/>
    </row>
    <row r="536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  <c r="AA536" s="76"/>
      <c r="AB536" s="76"/>
      <c r="AC536" s="76"/>
      <c r="AD536" s="76"/>
      <c r="AE536" s="76"/>
    </row>
    <row r="537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  <c r="AA537" s="76"/>
      <c r="AB537" s="76"/>
      <c r="AC537" s="76"/>
      <c r="AD537" s="76"/>
      <c r="AE537" s="76"/>
    </row>
    <row r="538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  <c r="AA538" s="76"/>
      <c r="AB538" s="76"/>
      <c r="AC538" s="76"/>
      <c r="AD538" s="76"/>
      <c r="AE538" s="76"/>
    </row>
    <row r="539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  <c r="AA539" s="76"/>
      <c r="AB539" s="76"/>
      <c r="AC539" s="76"/>
      <c r="AD539" s="76"/>
      <c r="AE539" s="76"/>
    </row>
    <row r="540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  <c r="AA540" s="76"/>
      <c r="AB540" s="76"/>
      <c r="AC540" s="76"/>
      <c r="AD540" s="76"/>
      <c r="AE540" s="76"/>
    </row>
    <row r="541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  <c r="AA541" s="76"/>
      <c r="AB541" s="76"/>
      <c r="AC541" s="76"/>
      <c r="AD541" s="76"/>
      <c r="AE541" s="76"/>
    </row>
    <row r="542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  <c r="AA542" s="76"/>
      <c r="AB542" s="76"/>
      <c r="AC542" s="76"/>
      <c r="AD542" s="76"/>
      <c r="AE542" s="76"/>
    </row>
    <row r="543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  <c r="AA543" s="76"/>
      <c r="AB543" s="76"/>
      <c r="AC543" s="76"/>
      <c r="AD543" s="76"/>
      <c r="AE543" s="76"/>
    </row>
    <row r="544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  <c r="AA544" s="76"/>
      <c r="AB544" s="76"/>
      <c r="AC544" s="76"/>
      <c r="AD544" s="76"/>
      <c r="AE544" s="76"/>
    </row>
    <row r="545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  <c r="AA545" s="76"/>
      <c r="AB545" s="76"/>
      <c r="AC545" s="76"/>
      <c r="AD545" s="76"/>
      <c r="AE545" s="76"/>
    </row>
    <row r="546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  <c r="AA546" s="76"/>
      <c r="AB546" s="76"/>
      <c r="AC546" s="76"/>
      <c r="AD546" s="76"/>
      <c r="AE546" s="76"/>
    </row>
    <row r="547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  <c r="AA547" s="76"/>
      <c r="AB547" s="76"/>
      <c r="AC547" s="76"/>
      <c r="AD547" s="76"/>
      <c r="AE547" s="76"/>
    </row>
    <row r="548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  <c r="AA548" s="76"/>
      <c r="AB548" s="76"/>
      <c r="AC548" s="76"/>
      <c r="AD548" s="76"/>
      <c r="AE548" s="76"/>
    </row>
    <row r="549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  <c r="AA549" s="76"/>
      <c r="AB549" s="76"/>
      <c r="AC549" s="76"/>
      <c r="AD549" s="76"/>
      <c r="AE549" s="76"/>
    </row>
    <row r="550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  <c r="AA550" s="76"/>
      <c r="AB550" s="76"/>
      <c r="AC550" s="76"/>
      <c r="AD550" s="76"/>
      <c r="AE550" s="76"/>
    </row>
    <row r="551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  <c r="AA551" s="76"/>
      <c r="AB551" s="76"/>
      <c r="AC551" s="76"/>
      <c r="AD551" s="76"/>
      <c r="AE551" s="76"/>
    </row>
    <row r="552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  <c r="AA552" s="76"/>
      <c r="AB552" s="76"/>
      <c r="AC552" s="76"/>
      <c r="AD552" s="76"/>
      <c r="AE552" s="76"/>
    </row>
    <row r="553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  <c r="AA553" s="76"/>
      <c r="AB553" s="76"/>
      <c r="AC553" s="76"/>
      <c r="AD553" s="76"/>
      <c r="AE553" s="76"/>
    </row>
    <row r="554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  <c r="AA554" s="76"/>
      <c r="AB554" s="76"/>
      <c r="AC554" s="76"/>
      <c r="AD554" s="76"/>
      <c r="AE554" s="76"/>
    </row>
    <row r="555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  <c r="AA555" s="76"/>
      <c r="AB555" s="76"/>
      <c r="AC555" s="76"/>
      <c r="AD555" s="76"/>
      <c r="AE555" s="76"/>
    </row>
    <row r="556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  <c r="AA556" s="76"/>
      <c r="AB556" s="76"/>
      <c r="AC556" s="76"/>
      <c r="AD556" s="76"/>
      <c r="AE556" s="76"/>
    </row>
    <row r="557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  <c r="AA557" s="76"/>
      <c r="AB557" s="76"/>
      <c r="AC557" s="76"/>
      <c r="AD557" s="76"/>
      <c r="AE557" s="76"/>
    </row>
    <row r="558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  <c r="AA558" s="76"/>
      <c r="AB558" s="76"/>
      <c r="AC558" s="76"/>
      <c r="AD558" s="76"/>
      <c r="AE558" s="76"/>
    </row>
    <row r="559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  <c r="AA559" s="76"/>
      <c r="AB559" s="76"/>
      <c r="AC559" s="76"/>
      <c r="AD559" s="76"/>
      <c r="AE559" s="76"/>
    </row>
    <row r="560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  <c r="AA560" s="76"/>
      <c r="AB560" s="76"/>
      <c r="AC560" s="76"/>
      <c r="AD560" s="76"/>
      <c r="AE560" s="76"/>
    </row>
    <row r="561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  <c r="AC561" s="76"/>
      <c r="AD561" s="76"/>
      <c r="AE561" s="76"/>
    </row>
    <row r="562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  <c r="AC562" s="76"/>
      <c r="AD562" s="76"/>
      <c r="AE562" s="76"/>
    </row>
    <row r="563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  <c r="AC563" s="76"/>
      <c r="AD563" s="76"/>
      <c r="AE563" s="76"/>
    </row>
    <row r="564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  <c r="AC564" s="76"/>
      <c r="AD564" s="76"/>
      <c r="AE564" s="76"/>
    </row>
    <row r="565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  <c r="AC565" s="76"/>
      <c r="AD565" s="76"/>
      <c r="AE565" s="76"/>
    </row>
    <row r="566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  <c r="AC566" s="76"/>
      <c r="AD566" s="76"/>
      <c r="AE566" s="76"/>
    </row>
    <row r="567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  <c r="AC567" s="76"/>
      <c r="AD567" s="76"/>
      <c r="AE567" s="76"/>
    </row>
    <row r="568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  <c r="AC568" s="76"/>
      <c r="AD568" s="76"/>
      <c r="AE568" s="76"/>
    </row>
    <row r="569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  <c r="AC569" s="76"/>
      <c r="AD569" s="76"/>
      <c r="AE569" s="76"/>
    </row>
    <row r="570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  <c r="AA570" s="76"/>
      <c r="AB570" s="76"/>
      <c r="AC570" s="76"/>
      <c r="AD570" s="76"/>
      <c r="AE570" s="76"/>
    </row>
    <row r="571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</row>
    <row r="572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  <c r="AA572" s="76"/>
      <c r="AB572" s="76"/>
      <c r="AC572" s="76"/>
      <c r="AD572" s="76"/>
      <c r="AE572" s="76"/>
    </row>
    <row r="573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</row>
    <row r="574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</row>
    <row r="575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</row>
    <row r="576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</row>
    <row r="577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</row>
    <row r="578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</row>
    <row r="579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</row>
    <row r="580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</row>
    <row r="581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</row>
    <row r="582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</row>
    <row r="583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</row>
    <row r="584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</row>
    <row r="585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</row>
    <row r="586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</row>
    <row r="587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</row>
    <row r="588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</row>
    <row r="589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</row>
    <row r="590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</row>
    <row r="591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</row>
    <row r="592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</row>
    <row r="593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  <c r="AA593" s="76"/>
      <c r="AB593" s="76"/>
      <c r="AC593" s="76"/>
      <c r="AD593" s="76"/>
      <c r="AE593" s="76"/>
    </row>
    <row r="594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  <c r="AA594" s="76"/>
      <c r="AB594" s="76"/>
      <c r="AC594" s="76"/>
      <c r="AD594" s="76"/>
      <c r="AE594" s="76"/>
    </row>
    <row r="595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  <c r="AA595" s="76"/>
      <c r="AB595" s="76"/>
      <c r="AC595" s="76"/>
      <c r="AD595" s="76"/>
      <c r="AE595" s="76"/>
    </row>
    <row r="596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</row>
    <row r="597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</row>
    <row r="598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</row>
    <row r="599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</row>
    <row r="600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</row>
    <row r="601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</row>
    <row r="602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</row>
    <row r="603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</row>
    <row r="604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</row>
    <row r="605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</row>
    <row r="606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</row>
    <row r="607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</row>
    <row r="608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</row>
    <row r="609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</row>
    <row r="610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</row>
    <row r="611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</row>
    <row r="612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</row>
    <row r="613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</row>
    <row r="614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</row>
    <row r="615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</row>
    <row r="616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  <c r="AA616" s="76"/>
      <c r="AB616" s="76"/>
      <c r="AC616" s="76"/>
      <c r="AD616" s="76"/>
      <c r="AE616" s="76"/>
    </row>
    <row r="617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  <c r="AA617" s="76"/>
      <c r="AB617" s="76"/>
      <c r="AC617" s="76"/>
      <c r="AD617" s="76"/>
      <c r="AE617" s="76"/>
    </row>
    <row r="618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  <c r="AA618" s="76"/>
      <c r="AB618" s="76"/>
      <c r="AC618" s="76"/>
      <c r="AD618" s="76"/>
      <c r="AE618" s="76"/>
    </row>
    <row r="619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  <c r="AA619" s="76"/>
      <c r="AB619" s="76"/>
      <c r="AC619" s="76"/>
      <c r="AD619" s="76"/>
      <c r="AE619" s="76"/>
    </row>
    <row r="620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  <c r="AC620" s="76"/>
      <c r="AD620" s="76"/>
      <c r="AE620" s="76"/>
    </row>
    <row r="621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</row>
    <row r="622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</row>
    <row r="623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</row>
    <row r="624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</row>
    <row r="625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</row>
    <row r="626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</row>
    <row r="627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</row>
    <row r="628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</row>
    <row r="629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</row>
    <row r="630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</row>
    <row r="631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</row>
    <row r="632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</row>
    <row r="633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</row>
    <row r="634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</row>
    <row r="635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</row>
    <row r="636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</row>
    <row r="637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</row>
    <row r="638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</row>
    <row r="639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</row>
    <row r="640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</row>
    <row r="641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  <c r="AA641" s="76"/>
      <c r="AB641" s="76"/>
      <c r="AC641" s="76"/>
      <c r="AD641" s="76"/>
      <c r="AE641" s="76"/>
    </row>
    <row r="642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  <c r="AA642" s="76"/>
      <c r="AB642" s="76"/>
      <c r="AC642" s="76"/>
      <c r="AD642" s="76"/>
      <c r="AE642" s="76"/>
    </row>
    <row r="643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  <c r="AA643" s="76"/>
      <c r="AB643" s="76"/>
      <c r="AC643" s="76"/>
      <c r="AD643" s="76"/>
      <c r="AE643" s="76"/>
    </row>
    <row r="644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</row>
    <row r="645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</row>
    <row r="646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  <c r="AA646" s="76"/>
      <c r="AB646" s="76"/>
      <c r="AC646" s="76"/>
      <c r="AD646" s="76"/>
      <c r="AE646" s="76"/>
    </row>
    <row r="647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  <c r="AA647" s="76"/>
      <c r="AB647" s="76"/>
      <c r="AC647" s="76"/>
      <c r="AD647" s="76"/>
      <c r="AE647" s="76"/>
    </row>
    <row r="648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  <c r="AA648" s="76"/>
      <c r="AB648" s="76"/>
      <c r="AC648" s="76"/>
      <c r="AD648" s="76"/>
      <c r="AE648" s="76"/>
    </row>
    <row r="649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  <c r="AA649" s="76"/>
      <c r="AB649" s="76"/>
      <c r="AC649" s="76"/>
      <c r="AD649" s="76"/>
      <c r="AE649" s="76"/>
    </row>
    <row r="650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  <c r="AA650" s="76"/>
      <c r="AB650" s="76"/>
      <c r="AC650" s="76"/>
      <c r="AD650" s="76"/>
      <c r="AE650" s="76"/>
    </row>
    <row r="651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  <c r="AA651" s="76"/>
      <c r="AB651" s="76"/>
      <c r="AC651" s="76"/>
      <c r="AD651" s="76"/>
      <c r="AE651" s="76"/>
    </row>
    <row r="652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  <c r="AA652" s="76"/>
      <c r="AB652" s="76"/>
      <c r="AC652" s="76"/>
      <c r="AD652" s="76"/>
      <c r="AE652" s="76"/>
    </row>
    <row r="653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  <c r="AA653" s="76"/>
      <c r="AB653" s="76"/>
      <c r="AC653" s="76"/>
      <c r="AD653" s="76"/>
      <c r="AE653" s="76"/>
    </row>
    <row r="654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  <c r="AA654" s="76"/>
      <c r="AB654" s="76"/>
      <c r="AC654" s="76"/>
      <c r="AD654" s="76"/>
      <c r="AE654" s="76"/>
    </row>
    <row r="655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  <c r="AA655" s="76"/>
      <c r="AB655" s="76"/>
      <c r="AC655" s="76"/>
      <c r="AD655" s="76"/>
      <c r="AE655" s="76"/>
    </row>
    <row r="656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  <c r="AA656" s="76"/>
      <c r="AB656" s="76"/>
      <c r="AC656" s="76"/>
      <c r="AD656" s="76"/>
      <c r="AE656" s="76"/>
    </row>
    <row r="657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  <c r="AA657" s="76"/>
      <c r="AB657" s="76"/>
      <c r="AC657" s="76"/>
      <c r="AD657" s="76"/>
      <c r="AE657" s="76"/>
    </row>
    <row r="658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  <c r="AA658" s="76"/>
      <c r="AB658" s="76"/>
      <c r="AC658" s="76"/>
      <c r="AD658" s="76"/>
      <c r="AE658" s="76"/>
    </row>
    <row r="659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  <c r="AA659" s="76"/>
      <c r="AB659" s="76"/>
      <c r="AC659" s="76"/>
      <c r="AD659" s="76"/>
      <c r="AE659" s="76"/>
    </row>
    <row r="660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  <c r="AA660" s="76"/>
      <c r="AB660" s="76"/>
      <c r="AC660" s="76"/>
      <c r="AD660" s="76"/>
      <c r="AE660" s="76"/>
    </row>
    <row r="661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  <c r="AA661" s="76"/>
      <c r="AB661" s="76"/>
      <c r="AC661" s="76"/>
      <c r="AD661" s="76"/>
      <c r="AE661" s="76"/>
    </row>
    <row r="662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  <c r="AA662" s="76"/>
      <c r="AB662" s="76"/>
      <c r="AC662" s="76"/>
      <c r="AD662" s="76"/>
      <c r="AE662" s="76"/>
    </row>
    <row r="663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  <c r="AA663" s="76"/>
      <c r="AB663" s="76"/>
      <c r="AC663" s="76"/>
      <c r="AD663" s="76"/>
      <c r="AE663" s="76"/>
    </row>
    <row r="664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  <c r="AA664" s="76"/>
      <c r="AB664" s="76"/>
      <c r="AC664" s="76"/>
      <c r="AD664" s="76"/>
      <c r="AE664" s="76"/>
    </row>
    <row r="665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  <c r="AA665" s="76"/>
      <c r="AB665" s="76"/>
      <c r="AC665" s="76"/>
      <c r="AD665" s="76"/>
      <c r="AE665" s="76"/>
    </row>
    <row r="666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  <c r="AA666" s="76"/>
      <c r="AB666" s="76"/>
      <c r="AC666" s="76"/>
      <c r="AD666" s="76"/>
      <c r="AE666" s="76"/>
    </row>
    <row r="667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  <c r="AA667" s="76"/>
      <c r="AB667" s="76"/>
      <c r="AC667" s="76"/>
      <c r="AD667" s="76"/>
      <c r="AE667" s="76"/>
    </row>
    <row r="668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  <c r="AA668" s="76"/>
      <c r="AB668" s="76"/>
      <c r="AC668" s="76"/>
      <c r="AD668" s="76"/>
      <c r="AE668" s="76"/>
    </row>
    <row r="669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  <c r="AA669" s="76"/>
      <c r="AB669" s="76"/>
      <c r="AC669" s="76"/>
      <c r="AD669" s="76"/>
      <c r="AE669" s="76"/>
    </row>
    <row r="670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  <c r="AA670" s="76"/>
      <c r="AB670" s="76"/>
      <c r="AC670" s="76"/>
      <c r="AD670" s="76"/>
      <c r="AE670" s="76"/>
    </row>
    <row r="671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  <c r="AA671" s="76"/>
      <c r="AB671" s="76"/>
      <c r="AC671" s="76"/>
      <c r="AD671" s="76"/>
      <c r="AE671" s="76"/>
    </row>
    <row r="672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  <c r="AA672" s="76"/>
      <c r="AB672" s="76"/>
      <c r="AC672" s="76"/>
      <c r="AD672" s="76"/>
      <c r="AE672" s="76"/>
    </row>
    <row r="673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  <c r="AA673" s="76"/>
      <c r="AB673" s="76"/>
      <c r="AC673" s="76"/>
      <c r="AD673" s="76"/>
      <c r="AE673" s="76"/>
    </row>
    <row r="674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  <c r="AA674" s="76"/>
      <c r="AB674" s="76"/>
      <c r="AC674" s="76"/>
      <c r="AD674" s="76"/>
      <c r="AE674" s="76"/>
    </row>
    <row r="675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  <c r="AA675" s="76"/>
      <c r="AB675" s="76"/>
      <c r="AC675" s="76"/>
      <c r="AD675" s="76"/>
      <c r="AE675" s="76"/>
    </row>
    <row r="676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  <c r="AA676" s="76"/>
      <c r="AB676" s="76"/>
      <c r="AC676" s="76"/>
      <c r="AD676" s="76"/>
      <c r="AE676" s="76"/>
    </row>
    <row r="677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  <c r="AA677" s="76"/>
      <c r="AB677" s="76"/>
      <c r="AC677" s="76"/>
      <c r="AD677" s="76"/>
      <c r="AE677" s="76"/>
    </row>
    <row r="678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  <c r="AA678" s="76"/>
      <c r="AB678" s="76"/>
      <c r="AC678" s="76"/>
      <c r="AD678" s="76"/>
      <c r="AE678" s="76"/>
    </row>
    <row r="679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  <c r="AA679" s="76"/>
      <c r="AB679" s="76"/>
      <c r="AC679" s="76"/>
      <c r="AD679" s="76"/>
      <c r="AE679" s="76"/>
    </row>
    <row r="680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  <c r="AA680" s="76"/>
      <c r="AB680" s="76"/>
      <c r="AC680" s="76"/>
      <c r="AD680" s="76"/>
      <c r="AE680" s="76"/>
    </row>
    <row r="681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  <c r="AA681" s="76"/>
      <c r="AB681" s="76"/>
      <c r="AC681" s="76"/>
      <c r="AD681" s="76"/>
      <c r="AE681" s="76"/>
    </row>
    <row r="682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  <c r="AA682" s="76"/>
      <c r="AB682" s="76"/>
      <c r="AC682" s="76"/>
      <c r="AD682" s="76"/>
      <c r="AE682" s="76"/>
    </row>
    <row r="683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  <c r="AA683" s="76"/>
      <c r="AB683" s="76"/>
      <c r="AC683" s="76"/>
      <c r="AD683" s="76"/>
      <c r="AE683" s="76"/>
    </row>
    <row r="684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  <c r="AA684" s="76"/>
      <c r="AB684" s="76"/>
      <c r="AC684" s="76"/>
      <c r="AD684" s="76"/>
      <c r="AE684" s="76"/>
    </row>
    <row r="685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  <c r="AA685" s="76"/>
      <c r="AB685" s="76"/>
      <c r="AC685" s="76"/>
      <c r="AD685" s="76"/>
      <c r="AE685" s="76"/>
    </row>
    <row r="686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  <c r="AA686" s="76"/>
      <c r="AB686" s="76"/>
      <c r="AC686" s="76"/>
      <c r="AD686" s="76"/>
      <c r="AE686" s="76"/>
    </row>
    <row r="687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  <c r="AA687" s="76"/>
      <c r="AB687" s="76"/>
      <c r="AC687" s="76"/>
      <c r="AD687" s="76"/>
      <c r="AE687" s="76"/>
    </row>
    <row r="688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  <c r="AA688" s="76"/>
      <c r="AB688" s="76"/>
      <c r="AC688" s="76"/>
      <c r="AD688" s="76"/>
      <c r="AE688" s="76"/>
    </row>
    <row r="689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  <c r="AA689" s="76"/>
      <c r="AB689" s="76"/>
      <c r="AC689" s="76"/>
      <c r="AD689" s="76"/>
      <c r="AE689" s="76"/>
    </row>
    <row r="690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  <c r="AA690" s="76"/>
      <c r="AB690" s="76"/>
      <c r="AC690" s="76"/>
      <c r="AD690" s="76"/>
      <c r="AE690" s="76"/>
    </row>
    <row r="691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  <c r="AA691" s="76"/>
      <c r="AB691" s="76"/>
      <c r="AC691" s="76"/>
      <c r="AD691" s="76"/>
      <c r="AE691" s="76"/>
    </row>
    <row r="692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  <c r="AA692" s="76"/>
      <c r="AB692" s="76"/>
      <c r="AC692" s="76"/>
      <c r="AD692" s="76"/>
      <c r="AE692" s="76"/>
    </row>
    <row r="693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  <c r="AA693" s="76"/>
      <c r="AB693" s="76"/>
      <c r="AC693" s="76"/>
      <c r="AD693" s="76"/>
      <c r="AE693" s="76"/>
    </row>
    <row r="694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  <c r="AA694" s="76"/>
      <c r="AB694" s="76"/>
      <c r="AC694" s="76"/>
      <c r="AD694" s="76"/>
      <c r="AE694" s="76"/>
    </row>
    <row r="695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  <c r="AA695" s="76"/>
      <c r="AB695" s="76"/>
      <c r="AC695" s="76"/>
      <c r="AD695" s="76"/>
      <c r="AE695" s="76"/>
    </row>
    <row r="696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  <c r="AA696" s="76"/>
      <c r="AB696" s="76"/>
      <c r="AC696" s="76"/>
      <c r="AD696" s="76"/>
      <c r="AE696" s="76"/>
    </row>
    <row r="697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  <c r="AA697" s="76"/>
      <c r="AB697" s="76"/>
      <c r="AC697" s="76"/>
      <c r="AD697" s="76"/>
      <c r="AE697" s="76"/>
    </row>
    <row r="698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  <c r="AA698" s="76"/>
      <c r="AB698" s="76"/>
      <c r="AC698" s="76"/>
      <c r="AD698" s="76"/>
      <c r="AE698" s="76"/>
    </row>
    <row r="699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  <c r="AA699" s="76"/>
      <c r="AB699" s="76"/>
      <c r="AC699" s="76"/>
      <c r="AD699" s="76"/>
      <c r="AE699" s="76"/>
    </row>
    <row r="700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  <c r="AA700" s="76"/>
      <c r="AB700" s="76"/>
      <c r="AC700" s="76"/>
      <c r="AD700" s="76"/>
      <c r="AE700" s="76"/>
    </row>
    <row r="701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  <c r="AA701" s="76"/>
      <c r="AB701" s="76"/>
      <c r="AC701" s="76"/>
      <c r="AD701" s="76"/>
      <c r="AE701" s="76"/>
    </row>
    <row r="702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  <c r="AA702" s="76"/>
      <c r="AB702" s="76"/>
      <c r="AC702" s="76"/>
      <c r="AD702" s="76"/>
      <c r="AE702" s="76"/>
    </row>
    <row r="703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  <c r="AA703" s="76"/>
      <c r="AB703" s="76"/>
      <c r="AC703" s="76"/>
      <c r="AD703" s="76"/>
      <c r="AE703" s="76"/>
    </row>
    <row r="704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  <c r="AA704" s="76"/>
      <c r="AB704" s="76"/>
      <c r="AC704" s="76"/>
      <c r="AD704" s="76"/>
      <c r="AE704" s="76"/>
    </row>
    <row r="705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  <c r="AA705" s="76"/>
      <c r="AB705" s="76"/>
      <c r="AC705" s="76"/>
      <c r="AD705" s="76"/>
      <c r="AE705" s="76"/>
    </row>
    <row r="706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  <c r="AA706" s="76"/>
      <c r="AB706" s="76"/>
      <c r="AC706" s="76"/>
      <c r="AD706" s="76"/>
      <c r="AE706" s="76"/>
    </row>
    <row r="707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  <c r="AA707" s="76"/>
      <c r="AB707" s="76"/>
      <c r="AC707" s="76"/>
      <c r="AD707" s="76"/>
      <c r="AE707" s="76"/>
    </row>
    <row r="708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  <c r="AA708" s="76"/>
      <c r="AB708" s="76"/>
      <c r="AC708" s="76"/>
      <c r="AD708" s="76"/>
      <c r="AE708" s="76"/>
    </row>
    <row r="709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  <c r="AA709" s="76"/>
      <c r="AB709" s="76"/>
      <c r="AC709" s="76"/>
      <c r="AD709" s="76"/>
      <c r="AE709" s="76"/>
    </row>
    <row r="710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  <c r="AA710" s="76"/>
      <c r="AB710" s="76"/>
      <c r="AC710" s="76"/>
      <c r="AD710" s="76"/>
      <c r="AE710" s="76"/>
    </row>
    <row r="711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  <c r="AA711" s="76"/>
      <c r="AB711" s="76"/>
      <c r="AC711" s="76"/>
      <c r="AD711" s="76"/>
      <c r="AE711" s="76"/>
    </row>
    <row r="712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  <c r="AA712" s="76"/>
      <c r="AB712" s="76"/>
      <c r="AC712" s="76"/>
      <c r="AD712" s="76"/>
      <c r="AE712" s="76"/>
    </row>
    <row r="713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  <c r="AA713" s="76"/>
      <c r="AB713" s="76"/>
      <c r="AC713" s="76"/>
      <c r="AD713" s="76"/>
      <c r="AE713" s="76"/>
    </row>
    <row r="714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  <c r="AA714" s="76"/>
      <c r="AB714" s="76"/>
      <c r="AC714" s="76"/>
      <c r="AD714" s="76"/>
      <c r="AE714" s="76"/>
    </row>
    <row r="715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  <c r="AA715" s="76"/>
      <c r="AB715" s="76"/>
      <c r="AC715" s="76"/>
      <c r="AD715" s="76"/>
      <c r="AE715" s="76"/>
    </row>
    <row r="716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  <c r="AA716" s="76"/>
      <c r="AB716" s="76"/>
      <c r="AC716" s="76"/>
      <c r="AD716" s="76"/>
      <c r="AE716" s="76"/>
    </row>
    <row r="717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  <c r="AA717" s="76"/>
      <c r="AB717" s="76"/>
      <c r="AC717" s="76"/>
      <c r="AD717" s="76"/>
      <c r="AE717" s="76"/>
    </row>
    <row r="718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  <c r="AA718" s="76"/>
      <c r="AB718" s="76"/>
      <c r="AC718" s="76"/>
      <c r="AD718" s="76"/>
      <c r="AE718" s="76"/>
    </row>
    <row r="719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  <c r="AA719" s="76"/>
      <c r="AB719" s="76"/>
      <c r="AC719" s="76"/>
      <c r="AD719" s="76"/>
      <c r="AE719" s="76"/>
    </row>
    <row r="720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  <c r="AA720" s="76"/>
      <c r="AB720" s="76"/>
      <c r="AC720" s="76"/>
      <c r="AD720" s="76"/>
      <c r="AE720" s="76"/>
    </row>
    <row r="721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  <c r="AA721" s="76"/>
      <c r="AB721" s="76"/>
      <c r="AC721" s="76"/>
      <c r="AD721" s="76"/>
      <c r="AE721" s="76"/>
    </row>
    <row r="722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  <c r="AA722" s="76"/>
      <c r="AB722" s="76"/>
      <c r="AC722" s="76"/>
      <c r="AD722" s="76"/>
      <c r="AE722" s="76"/>
    </row>
    <row r="723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  <c r="AA723" s="76"/>
      <c r="AB723" s="76"/>
      <c r="AC723" s="76"/>
      <c r="AD723" s="76"/>
      <c r="AE723" s="76"/>
    </row>
    <row r="724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  <c r="AA724" s="76"/>
      <c r="AB724" s="76"/>
      <c r="AC724" s="76"/>
      <c r="AD724" s="76"/>
      <c r="AE724" s="76"/>
    </row>
    <row r="725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  <c r="AA725" s="76"/>
      <c r="AB725" s="76"/>
      <c r="AC725" s="76"/>
      <c r="AD725" s="76"/>
      <c r="AE725" s="76"/>
    </row>
    <row r="726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  <c r="AA726" s="76"/>
      <c r="AB726" s="76"/>
      <c r="AC726" s="76"/>
      <c r="AD726" s="76"/>
      <c r="AE726" s="76"/>
    </row>
    <row r="727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  <c r="AA727" s="76"/>
      <c r="AB727" s="76"/>
      <c r="AC727" s="76"/>
      <c r="AD727" s="76"/>
      <c r="AE727" s="76"/>
    </row>
    <row r="728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  <c r="AA728" s="76"/>
      <c r="AB728" s="76"/>
      <c r="AC728" s="76"/>
      <c r="AD728" s="76"/>
      <c r="AE728" s="76"/>
    </row>
    <row r="729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  <c r="AA729" s="76"/>
      <c r="AB729" s="76"/>
      <c r="AC729" s="76"/>
      <c r="AD729" s="76"/>
      <c r="AE729" s="76"/>
    </row>
    <row r="730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  <c r="AA730" s="76"/>
      <c r="AB730" s="76"/>
      <c r="AC730" s="76"/>
      <c r="AD730" s="76"/>
      <c r="AE730" s="76"/>
    </row>
    <row r="731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  <c r="AA731" s="76"/>
      <c r="AB731" s="76"/>
      <c r="AC731" s="76"/>
      <c r="AD731" s="76"/>
      <c r="AE731" s="76"/>
    </row>
    <row r="732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  <c r="AA732" s="76"/>
      <c r="AB732" s="76"/>
      <c r="AC732" s="76"/>
      <c r="AD732" s="76"/>
      <c r="AE732" s="76"/>
    </row>
    <row r="733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  <c r="AA733" s="76"/>
      <c r="AB733" s="76"/>
      <c r="AC733" s="76"/>
      <c r="AD733" s="76"/>
      <c r="AE733" s="76"/>
    </row>
    <row r="734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  <c r="AA734" s="76"/>
      <c r="AB734" s="76"/>
      <c r="AC734" s="76"/>
      <c r="AD734" s="76"/>
      <c r="AE734" s="76"/>
    </row>
    <row r="735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  <c r="AA735" s="76"/>
      <c r="AB735" s="76"/>
      <c r="AC735" s="76"/>
      <c r="AD735" s="76"/>
      <c r="AE735" s="76"/>
    </row>
    <row r="736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  <c r="AA736" s="76"/>
      <c r="AB736" s="76"/>
      <c r="AC736" s="76"/>
      <c r="AD736" s="76"/>
      <c r="AE736" s="76"/>
    </row>
    <row r="737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  <c r="AA737" s="76"/>
      <c r="AB737" s="76"/>
      <c r="AC737" s="76"/>
      <c r="AD737" s="76"/>
      <c r="AE737" s="76"/>
    </row>
    <row r="738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  <c r="AA738" s="76"/>
      <c r="AB738" s="76"/>
      <c r="AC738" s="76"/>
      <c r="AD738" s="76"/>
      <c r="AE738" s="76"/>
    </row>
    <row r="739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  <c r="AA739" s="76"/>
      <c r="AB739" s="76"/>
      <c r="AC739" s="76"/>
      <c r="AD739" s="76"/>
      <c r="AE739" s="76"/>
    </row>
    <row r="740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  <c r="AA740" s="76"/>
      <c r="AB740" s="76"/>
      <c r="AC740" s="76"/>
      <c r="AD740" s="76"/>
      <c r="AE740" s="76"/>
    </row>
    <row r="741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  <c r="AA741" s="76"/>
      <c r="AB741" s="76"/>
      <c r="AC741" s="76"/>
      <c r="AD741" s="76"/>
      <c r="AE741" s="76"/>
    </row>
    <row r="742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  <c r="AA742" s="76"/>
      <c r="AB742" s="76"/>
      <c r="AC742" s="76"/>
      <c r="AD742" s="76"/>
      <c r="AE742" s="76"/>
    </row>
    <row r="743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  <c r="AA743" s="76"/>
      <c r="AB743" s="76"/>
      <c r="AC743" s="76"/>
      <c r="AD743" s="76"/>
      <c r="AE743" s="76"/>
    </row>
    <row r="744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  <c r="AA744" s="76"/>
      <c r="AB744" s="76"/>
      <c r="AC744" s="76"/>
      <c r="AD744" s="76"/>
      <c r="AE744" s="76"/>
    </row>
    <row r="745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  <c r="AA745" s="76"/>
      <c r="AB745" s="76"/>
      <c r="AC745" s="76"/>
      <c r="AD745" s="76"/>
      <c r="AE745" s="76"/>
    </row>
    <row r="746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  <c r="AA746" s="76"/>
      <c r="AB746" s="76"/>
      <c r="AC746" s="76"/>
      <c r="AD746" s="76"/>
      <c r="AE746" s="76"/>
    </row>
    <row r="747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  <c r="AA747" s="76"/>
      <c r="AB747" s="76"/>
      <c r="AC747" s="76"/>
      <c r="AD747" s="76"/>
      <c r="AE747" s="76"/>
    </row>
    <row r="748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  <c r="AA748" s="76"/>
      <c r="AB748" s="76"/>
      <c r="AC748" s="76"/>
      <c r="AD748" s="76"/>
      <c r="AE748" s="76"/>
    </row>
    <row r="749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  <c r="AA749" s="76"/>
      <c r="AB749" s="76"/>
      <c r="AC749" s="76"/>
      <c r="AD749" s="76"/>
      <c r="AE749" s="76"/>
    </row>
    <row r="750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  <c r="AA750" s="76"/>
      <c r="AB750" s="76"/>
      <c r="AC750" s="76"/>
      <c r="AD750" s="76"/>
      <c r="AE750" s="76"/>
    </row>
    <row r="751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  <c r="AA751" s="76"/>
      <c r="AB751" s="76"/>
      <c r="AC751" s="76"/>
      <c r="AD751" s="76"/>
      <c r="AE751" s="76"/>
    </row>
    <row r="752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  <c r="AA752" s="76"/>
      <c r="AB752" s="76"/>
      <c r="AC752" s="76"/>
      <c r="AD752" s="76"/>
      <c r="AE752" s="76"/>
    </row>
    <row r="753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  <c r="AA753" s="76"/>
      <c r="AB753" s="76"/>
      <c r="AC753" s="76"/>
      <c r="AD753" s="76"/>
      <c r="AE753" s="76"/>
    </row>
    <row r="754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  <c r="AA754" s="76"/>
      <c r="AB754" s="76"/>
      <c r="AC754" s="76"/>
      <c r="AD754" s="76"/>
      <c r="AE754" s="76"/>
    </row>
    <row r="755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  <c r="AA755" s="76"/>
      <c r="AB755" s="76"/>
      <c r="AC755" s="76"/>
      <c r="AD755" s="76"/>
      <c r="AE755" s="76"/>
    </row>
    <row r="756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  <c r="AA756" s="76"/>
      <c r="AB756" s="76"/>
      <c r="AC756" s="76"/>
      <c r="AD756" s="76"/>
      <c r="AE756" s="76"/>
    </row>
    <row r="757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  <c r="AA757" s="76"/>
      <c r="AB757" s="76"/>
      <c r="AC757" s="76"/>
      <c r="AD757" s="76"/>
      <c r="AE757" s="76"/>
    </row>
    <row r="758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  <c r="AA758" s="76"/>
      <c r="AB758" s="76"/>
      <c r="AC758" s="76"/>
      <c r="AD758" s="76"/>
      <c r="AE758" s="76"/>
    </row>
    <row r="759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  <c r="AA759" s="76"/>
      <c r="AB759" s="76"/>
      <c r="AC759" s="76"/>
      <c r="AD759" s="76"/>
      <c r="AE759" s="76"/>
    </row>
    <row r="760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  <c r="AA760" s="76"/>
      <c r="AB760" s="76"/>
      <c r="AC760" s="76"/>
      <c r="AD760" s="76"/>
      <c r="AE760" s="76"/>
    </row>
    <row r="761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  <c r="AA761" s="76"/>
      <c r="AB761" s="76"/>
      <c r="AC761" s="76"/>
      <c r="AD761" s="76"/>
      <c r="AE761" s="76"/>
    </row>
    <row r="762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  <c r="AA762" s="76"/>
      <c r="AB762" s="76"/>
      <c r="AC762" s="76"/>
      <c r="AD762" s="76"/>
      <c r="AE762" s="76"/>
    </row>
    <row r="763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  <c r="AA763" s="76"/>
      <c r="AB763" s="76"/>
      <c r="AC763" s="76"/>
      <c r="AD763" s="76"/>
      <c r="AE763" s="76"/>
    </row>
    <row r="764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  <c r="AA764" s="76"/>
      <c r="AB764" s="76"/>
      <c r="AC764" s="76"/>
      <c r="AD764" s="76"/>
      <c r="AE764" s="76"/>
    </row>
    <row r="765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  <c r="AA765" s="76"/>
      <c r="AB765" s="76"/>
      <c r="AC765" s="76"/>
      <c r="AD765" s="76"/>
      <c r="AE765" s="76"/>
    </row>
    <row r="766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  <c r="AA766" s="76"/>
      <c r="AB766" s="76"/>
      <c r="AC766" s="76"/>
      <c r="AD766" s="76"/>
      <c r="AE766" s="76"/>
    </row>
    <row r="767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  <c r="AA767" s="76"/>
      <c r="AB767" s="76"/>
      <c r="AC767" s="76"/>
      <c r="AD767" s="76"/>
      <c r="AE767" s="76"/>
    </row>
    <row r="768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  <c r="AA768" s="76"/>
      <c r="AB768" s="76"/>
      <c r="AC768" s="76"/>
      <c r="AD768" s="76"/>
      <c r="AE768" s="76"/>
    </row>
    <row r="769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</row>
    <row r="770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  <c r="AA770" s="76"/>
      <c r="AB770" s="76"/>
      <c r="AC770" s="76"/>
      <c r="AD770" s="76"/>
      <c r="AE770" s="76"/>
    </row>
    <row r="771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  <c r="AA771" s="76"/>
      <c r="AB771" s="76"/>
      <c r="AC771" s="76"/>
      <c r="AD771" s="76"/>
      <c r="AE771" s="76"/>
    </row>
    <row r="772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  <c r="AA772" s="76"/>
      <c r="AB772" s="76"/>
      <c r="AC772" s="76"/>
      <c r="AD772" s="76"/>
      <c r="AE772" s="76"/>
    </row>
    <row r="773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  <c r="AA773" s="76"/>
      <c r="AB773" s="76"/>
      <c r="AC773" s="76"/>
      <c r="AD773" s="76"/>
      <c r="AE773" s="76"/>
    </row>
    <row r="774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  <c r="AA774" s="76"/>
      <c r="AB774" s="76"/>
      <c r="AC774" s="76"/>
      <c r="AD774" s="76"/>
      <c r="AE774" s="76"/>
    </row>
    <row r="775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  <c r="AA775" s="76"/>
      <c r="AB775" s="76"/>
      <c r="AC775" s="76"/>
      <c r="AD775" s="76"/>
      <c r="AE775" s="76"/>
    </row>
    <row r="776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  <c r="AA776" s="76"/>
      <c r="AB776" s="76"/>
      <c r="AC776" s="76"/>
      <c r="AD776" s="76"/>
      <c r="AE776" s="76"/>
    </row>
    <row r="777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  <c r="AA777" s="76"/>
      <c r="AB777" s="76"/>
      <c r="AC777" s="76"/>
      <c r="AD777" s="76"/>
      <c r="AE777" s="76"/>
    </row>
    <row r="778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  <c r="AA778" s="76"/>
      <c r="AB778" s="76"/>
      <c r="AC778" s="76"/>
      <c r="AD778" s="76"/>
      <c r="AE778" s="76"/>
    </row>
    <row r="779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  <c r="AA779" s="76"/>
      <c r="AB779" s="76"/>
      <c r="AC779" s="76"/>
      <c r="AD779" s="76"/>
      <c r="AE779" s="76"/>
    </row>
    <row r="780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  <c r="AA780" s="76"/>
      <c r="AB780" s="76"/>
      <c r="AC780" s="76"/>
      <c r="AD780" s="76"/>
      <c r="AE780" s="76"/>
    </row>
    <row r="781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  <c r="AA781" s="76"/>
      <c r="AB781" s="76"/>
      <c r="AC781" s="76"/>
      <c r="AD781" s="76"/>
      <c r="AE781" s="76"/>
    </row>
    <row r="782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  <c r="AA782" s="76"/>
      <c r="AB782" s="76"/>
      <c r="AC782" s="76"/>
      <c r="AD782" s="76"/>
      <c r="AE782" s="76"/>
    </row>
    <row r="783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  <c r="AA783" s="76"/>
      <c r="AB783" s="76"/>
      <c r="AC783" s="76"/>
      <c r="AD783" s="76"/>
      <c r="AE783" s="76"/>
    </row>
    <row r="784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  <c r="AA784" s="76"/>
      <c r="AB784" s="76"/>
      <c r="AC784" s="76"/>
      <c r="AD784" s="76"/>
      <c r="AE784" s="76"/>
    </row>
    <row r="785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  <c r="AA785" s="76"/>
      <c r="AB785" s="76"/>
      <c r="AC785" s="76"/>
      <c r="AD785" s="76"/>
      <c r="AE785" s="76"/>
    </row>
    <row r="786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  <c r="AA786" s="76"/>
      <c r="AB786" s="76"/>
      <c r="AC786" s="76"/>
      <c r="AD786" s="76"/>
      <c r="AE786" s="76"/>
    </row>
    <row r="787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  <c r="AA787" s="76"/>
      <c r="AB787" s="76"/>
      <c r="AC787" s="76"/>
      <c r="AD787" s="76"/>
      <c r="AE787" s="76"/>
    </row>
    <row r="788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  <c r="AA788" s="76"/>
      <c r="AB788" s="76"/>
      <c r="AC788" s="76"/>
      <c r="AD788" s="76"/>
      <c r="AE788" s="76"/>
    </row>
    <row r="789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  <c r="AA789" s="76"/>
      <c r="AB789" s="76"/>
      <c r="AC789" s="76"/>
      <c r="AD789" s="76"/>
      <c r="AE789" s="76"/>
    </row>
    <row r="790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  <c r="AA790" s="76"/>
      <c r="AB790" s="76"/>
      <c r="AC790" s="76"/>
      <c r="AD790" s="76"/>
      <c r="AE790" s="76"/>
    </row>
    <row r="791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  <c r="AA791" s="76"/>
      <c r="AB791" s="76"/>
      <c r="AC791" s="76"/>
      <c r="AD791" s="76"/>
      <c r="AE791" s="76"/>
    </row>
    <row r="792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  <c r="AA792" s="76"/>
      <c r="AB792" s="76"/>
      <c r="AC792" s="76"/>
      <c r="AD792" s="76"/>
      <c r="AE792" s="76"/>
    </row>
    <row r="793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  <c r="AA793" s="76"/>
      <c r="AB793" s="76"/>
      <c r="AC793" s="76"/>
      <c r="AD793" s="76"/>
      <c r="AE793" s="76"/>
    </row>
    <row r="794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  <c r="AA794" s="76"/>
      <c r="AB794" s="76"/>
      <c r="AC794" s="76"/>
      <c r="AD794" s="76"/>
      <c r="AE794" s="76"/>
    </row>
    <row r="795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  <c r="AA795" s="76"/>
      <c r="AB795" s="76"/>
      <c r="AC795" s="76"/>
      <c r="AD795" s="76"/>
      <c r="AE795" s="76"/>
    </row>
    <row r="796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  <c r="AA796" s="76"/>
      <c r="AB796" s="76"/>
      <c r="AC796" s="76"/>
      <c r="AD796" s="76"/>
      <c r="AE796" s="76"/>
    </row>
    <row r="797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  <c r="AA797" s="76"/>
      <c r="AB797" s="76"/>
      <c r="AC797" s="76"/>
      <c r="AD797" s="76"/>
      <c r="AE797" s="76"/>
    </row>
    <row r="798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  <c r="AA798" s="76"/>
      <c r="AB798" s="76"/>
      <c r="AC798" s="76"/>
      <c r="AD798" s="76"/>
      <c r="AE798" s="76"/>
    </row>
    <row r="799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  <c r="AA799" s="76"/>
      <c r="AB799" s="76"/>
      <c r="AC799" s="76"/>
      <c r="AD799" s="76"/>
      <c r="AE799" s="76"/>
    </row>
    <row r="800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  <c r="AA800" s="76"/>
      <c r="AB800" s="76"/>
      <c r="AC800" s="76"/>
      <c r="AD800" s="76"/>
      <c r="AE800" s="76"/>
    </row>
    <row r="801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  <c r="AA801" s="76"/>
      <c r="AB801" s="76"/>
      <c r="AC801" s="76"/>
      <c r="AD801" s="76"/>
      <c r="AE801" s="76"/>
    </row>
    <row r="802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  <c r="AA802" s="76"/>
      <c r="AB802" s="76"/>
      <c r="AC802" s="76"/>
      <c r="AD802" s="76"/>
      <c r="AE802" s="76"/>
    </row>
    <row r="803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  <c r="AA803" s="76"/>
      <c r="AB803" s="76"/>
      <c r="AC803" s="76"/>
      <c r="AD803" s="76"/>
      <c r="AE803" s="76"/>
    </row>
    <row r="804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  <c r="AA804" s="76"/>
      <c r="AB804" s="76"/>
      <c r="AC804" s="76"/>
      <c r="AD804" s="76"/>
      <c r="AE804" s="76"/>
    </row>
    <row r="805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  <c r="AA805" s="76"/>
      <c r="AB805" s="76"/>
      <c r="AC805" s="76"/>
      <c r="AD805" s="76"/>
      <c r="AE805" s="76"/>
    </row>
    <row r="806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  <c r="AC806" s="76"/>
      <c r="AD806" s="76"/>
      <c r="AE806" s="76"/>
    </row>
    <row r="807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  <c r="AA807" s="76"/>
      <c r="AB807" s="76"/>
      <c r="AC807" s="76"/>
      <c r="AD807" s="76"/>
      <c r="AE807" s="76"/>
    </row>
    <row r="808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  <c r="AA808" s="76"/>
      <c r="AB808" s="76"/>
      <c r="AC808" s="76"/>
      <c r="AD808" s="76"/>
      <c r="AE808" s="76"/>
    </row>
    <row r="809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  <c r="AA809" s="76"/>
      <c r="AB809" s="76"/>
      <c r="AC809" s="76"/>
      <c r="AD809" s="76"/>
      <c r="AE809" s="76"/>
    </row>
    <row r="810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  <c r="AA810" s="76"/>
      <c r="AB810" s="76"/>
      <c r="AC810" s="76"/>
      <c r="AD810" s="76"/>
      <c r="AE810" s="76"/>
    </row>
    <row r="811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  <c r="AA811" s="76"/>
      <c r="AB811" s="76"/>
      <c r="AC811" s="76"/>
      <c r="AD811" s="76"/>
      <c r="AE811" s="76"/>
    </row>
    <row r="812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  <c r="AA812" s="76"/>
      <c r="AB812" s="76"/>
      <c r="AC812" s="76"/>
      <c r="AD812" s="76"/>
      <c r="AE812" s="76"/>
    </row>
    <row r="813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  <c r="AA813" s="76"/>
      <c r="AB813" s="76"/>
      <c r="AC813" s="76"/>
      <c r="AD813" s="76"/>
      <c r="AE813" s="76"/>
    </row>
    <row r="814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  <c r="AA814" s="76"/>
      <c r="AB814" s="76"/>
      <c r="AC814" s="76"/>
      <c r="AD814" s="76"/>
      <c r="AE814" s="76"/>
    </row>
    <row r="815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  <c r="AA815" s="76"/>
      <c r="AB815" s="76"/>
      <c r="AC815" s="76"/>
      <c r="AD815" s="76"/>
      <c r="AE815" s="76"/>
    </row>
    <row r="816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  <c r="AA816" s="76"/>
      <c r="AB816" s="76"/>
      <c r="AC816" s="76"/>
      <c r="AD816" s="76"/>
      <c r="AE816" s="76"/>
    </row>
    <row r="817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  <c r="AA817" s="76"/>
      <c r="AB817" s="76"/>
      <c r="AC817" s="76"/>
      <c r="AD817" s="76"/>
      <c r="AE817" s="76"/>
    </row>
    <row r="818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  <c r="AA818" s="76"/>
      <c r="AB818" s="76"/>
      <c r="AC818" s="76"/>
      <c r="AD818" s="76"/>
      <c r="AE818" s="76"/>
    </row>
    <row r="819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  <c r="AA819" s="76"/>
      <c r="AB819" s="76"/>
      <c r="AC819" s="76"/>
      <c r="AD819" s="76"/>
      <c r="AE819" s="76"/>
    </row>
    <row r="820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  <c r="AA820" s="76"/>
      <c r="AB820" s="76"/>
      <c r="AC820" s="76"/>
      <c r="AD820" s="76"/>
      <c r="AE820" s="76"/>
    </row>
    <row r="821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  <c r="AA821" s="76"/>
      <c r="AB821" s="76"/>
      <c r="AC821" s="76"/>
      <c r="AD821" s="76"/>
      <c r="AE821" s="76"/>
    </row>
    <row r="822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  <c r="AA822" s="76"/>
      <c r="AB822" s="76"/>
      <c r="AC822" s="76"/>
      <c r="AD822" s="76"/>
      <c r="AE822" s="76"/>
    </row>
    <row r="823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  <c r="AA823" s="76"/>
      <c r="AB823" s="76"/>
      <c r="AC823" s="76"/>
      <c r="AD823" s="76"/>
      <c r="AE823" s="76"/>
    </row>
    <row r="824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  <c r="AA824" s="76"/>
      <c r="AB824" s="76"/>
      <c r="AC824" s="76"/>
      <c r="AD824" s="76"/>
      <c r="AE824" s="76"/>
    </row>
    <row r="825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  <c r="AA825" s="76"/>
      <c r="AB825" s="76"/>
      <c r="AC825" s="76"/>
      <c r="AD825" s="76"/>
      <c r="AE825" s="76"/>
    </row>
    <row r="826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  <c r="AA826" s="76"/>
      <c r="AB826" s="76"/>
      <c r="AC826" s="76"/>
      <c r="AD826" s="76"/>
      <c r="AE826" s="76"/>
    </row>
    <row r="827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  <c r="AA827" s="76"/>
      <c r="AB827" s="76"/>
      <c r="AC827" s="76"/>
      <c r="AD827" s="76"/>
      <c r="AE827" s="76"/>
    </row>
    <row r="828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  <c r="AA828" s="76"/>
      <c r="AB828" s="76"/>
      <c r="AC828" s="76"/>
      <c r="AD828" s="76"/>
      <c r="AE828" s="76"/>
    </row>
    <row r="829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  <c r="AA829" s="76"/>
      <c r="AB829" s="76"/>
      <c r="AC829" s="76"/>
      <c r="AD829" s="76"/>
      <c r="AE829" s="76"/>
    </row>
    <row r="830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  <c r="AA830" s="76"/>
      <c r="AB830" s="76"/>
      <c r="AC830" s="76"/>
      <c r="AD830" s="76"/>
      <c r="AE830" s="76"/>
    </row>
    <row r="831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  <c r="AA831" s="76"/>
      <c r="AB831" s="76"/>
      <c r="AC831" s="76"/>
      <c r="AD831" s="76"/>
      <c r="AE831" s="76"/>
    </row>
    <row r="832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  <c r="AA832" s="76"/>
      <c r="AB832" s="76"/>
      <c r="AC832" s="76"/>
      <c r="AD832" s="76"/>
      <c r="AE832" s="76"/>
    </row>
    <row r="833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  <c r="AA833" s="76"/>
      <c r="AB833" s="76"/>
      <c r="AC833" s="76"/>
      <c r="AD833" s="76"/>
      <c r="AE833" s="76"/>
    </row>
    <row r="834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  <c r="AA834" s="76"/>
      <c r="AB834" s="76"/>
      <c r="AC834" s="76"/>
      <c r="AD834" s="76"/>
      <c r="AE834" s="76"/>
    </row>
    <row r="835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  <c r="AA835" s="76"/>
      <c r="AB835" s="76"/>
      <c r="AC835" s="76"/>
      <c r="AD835" s="76"/>
      <c r="AE835" s="76"/>
    </row>
    <row r="836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  <c r="AA836" s="76"/>
      <c r="AB836" s="76"/>
      <c r="AC836" s="76"/>
      <c r="AD836" s="76"/>
      <c r="AE836" s="76"/>
    </row>
    <row r="837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  <c r="AA837" s="76"/>
      <c r="AB837" s="76"/>
      <c r="AC837" s="76"/>
      <c r="AD837" s="76"/>
      <c r="AE837" s="76"/>
    </row>
    <row r="838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  <c r="AA838" s="76"/>
      <c r="AB838" s="76"/>
      <c r="AC838" s="76"/>
      <c r="AD838" s="76"/>
      <c r="AE838" s="76"/>
    </row>
    <row r="839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  <c r="AA839" s="76"/>
      <c r="AB839" s="76"/>
      <c r="AC839" s="76"/>
      <c r="AD839" s="76"/>
      <c r="AE839" s="76"/>
    </row>
    <row r="840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  <c r="AA840" s="76"/>
      <c r="AB840" s="76"/>
      <c r="AC840" s="76"/>
      <c r="AD840" s="76"/>
      <c r="AE840" s="76"/>
    </row>
    <row r="841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  <c r="AA841" s="76"/>
      <c r="AB841" s="76"/>
      <c r="AC841" s="76"/>
      <c r="AD841" s="76"/>
      <c r="AE841" s="76"/>
    </row>
    <row r="842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  <c r="AA842" s="76"/>
      <c r="AB842" s="76"/>
      <c r="AC842" s="76"/>
      <c r="AD842" s="76"/>
      <c r="AE842" s="76"/>
    </row>
    <row r="843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  <c r="AA843" s="76"/>
      <c r="AB843" s="76"/>
      <c r="AC843" s="76"/>
      <c r="AD843" s="76"/>
      <c r="AE843" s="76"/>
    </row>
    <row r="844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  <c r="AA844" s="76"/>
      <c r="AB844" s="76"/>
      <c r="AC844" s="76"/>
      <c r="AD844" s="76"/>
      <c r="AE844" s="76"/>
    </row>
    <row r="845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  <c r="AA845" s="76"/>
      <c r="AB845" s="76"/>
      <c r="AC845" s="76"/>
      <c r="AD845" s="76"/>
      <c r="AE845" s="76"/>
    </row>
    <row r="846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  <c r="AA846" s="76"/>
      <c r="AB846" s="76"/>
      <c r="AC846" s="76"/>
      <c r="AD846" s="76"/>
      <c r="AE846" s="76"/>
    </row>
    <row r="847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  <c r="AA847" s="76"/>
      <c r="AB847" s="76"/>
      <c r="AC847" s="76"/>
      <c r="AD847" s="76"/>
      <c r="AE847" s="76"/>
    </row>
    <row r="848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  <c r="AA848" s="76"/>
      <c r="AB848" s="76"/>
      <c r="AC848" s="76"/>
      <c r="AD848" s="76"/>
      <c r="AE848" s="76"/>
    </row>
    <row r="849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  <c r="AA849" s="76"/>
      <c r="AB849" s="76"/>
      <c r="AC849" s="76"/>
      <c r="AD849" s="76"/>
      <c r="AE849" s="76"/>
    </row>
    <row r="850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  <c r="AA850" s="76"/>
      <c r="AB850" s="76"/>
      <c r="AC850" s="76"/>
      <c r="AD850" s="76"/>
      <c r="AE850" s="76"/>
    </row>
    <row r="851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  <c r="AA851" s="76"/>
      <c r="AB851" s="76"/>
      <c r="AC851" s="76"/>
      <c r="AD851" s="76"/>
      <c r="AE851" s="76"/>
    </row>
    <row r="852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  <c r="AA852" s="76"/>
      <c r="AB852" s="76"/>
      <c r="AC852" s="76"/>
      <c r="AD852" s="76"/>
      <c r="AE852" s="76"/>
    </row>
    <row r="853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  <c r="AA853" s="76"/>
      <c r="AB853" s="76"/>
      <c r="AC853" s="76"/>
      <c r="AD853" s="76"/>
      <c r="AE853" s="76"/>
    </row>
    <row r="854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  <c r="AA854" s="76"/>
      <c r="AB854" s="76"/>
      <c r="AC854" s="76"/>
      <c r="AD854" s="76"/>
      <c r="AE854" s="76"/>
    </row>
    <row r="855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  <c r="AA855" s="76"/>
      <c r="AB855" s="76"/>
      <c r="AC855" s="76"/>
      <c r="AD855" s="76"/>
      <c r="AE855" s="76"/>
    </row>
    <row r="856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  <c r="AA856" s="76"/>
      <c r="AB856" s="76"/>
      <c r="AC856" s="76"/>
      <c r="AD856" s="76"/>
      <c r="AE856" s="76"/>
    </row>
    <row r="857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  <c r="AA857" s="76"/>
      <c r="AB857" s="76"/>
      <c r="AC857" s="76"/>
      <c r="AD857" s="76"/>
      <c r="AE857" s="76"/>
    </row>
    <row r="858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  <c r="AA858" s="76"/>
      <c r="AB858" s="76"/>
      <c r="AC858" s="76"/>
      <c r="AD858" s="76"/>
      <c r="AE858" s="76"/>
    </row>
    <row r="859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  <c r="AA859" s="76"/>
      <c r="AB859" s="76"/>
      <c r="AC859" s="76"/>
      <c r="AD859" s="76"/>
      <c r="AE859" s="76"/>
    </row>
    <row r="860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  <c r="AA860" s="76"/>
      <c r="AB860" s="76"/>
      <c r="AC860" s="76"/>
      <c r="AD860" s="76"/>
      <c r="AE860" s="76"/>
    </row>
    <row r="861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  <c r="AA861" s="76"/>
      <c r="AB861" s="76"/>
      <c r="AC861" s="76"/>
      <c r="AD861" s="76"/>
      <c r="AE861" s="76"/>
    </row>
    <row r="862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  <c r="AA862" s="76"/>
      <c r="AB862" s="76"/>
      <c r="AC862" s="76"/>
      <c r="AD862" s="76"/>
      <c r="AE862" s="76"/>
    </row>
    <row r="863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  <c r="AA863" s="76"/>
      <c r="AB863" s="76"/>
      <c r="AC863" s="76"/>
      <c r="AD863" s="76"/>
      <c r="AE863" s="76"/>
    </row>
    <row r="864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  <c r="AA864" s="76"/>
      <c r="AB864" s="76"/>
      <c r="AC864" s="76"/>
      <c r="AD864" s="76"/>
      <c r="AE864" s="76"/>
    </row>
    <row r="865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  <c r="AA865" s="76"/>
      <c r="AB865" s="76"/>
      <c r="AC865" s="76"/>
      <c r="AD865" s="76"/>
      <c r="AE865" s="76"/>
    </row>
    <row r="866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  <c r="AA866" s="76"/>
      <c r="AB866" s="76"/>
      <c r="AC866" s="76"/>
      <c r="AD866" s="76"/>
      <c r="AE866" s="76"/>
    </row>
    <row r="867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  <c r="AA867" s="76"/>
      <c r="AB867" s="76"/>
      <c r="AC867" s="76"/>
      <c r="AD867" s="76"/>
      <c r="AE867" s="76"/>
    </row>
    <row r="868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  <c r="AA868" s="76"/>
      <c r="AB868" s="76"/>
      <c r="AC868" s="76"/>
      <c r="AD868" s="76"/>
      <c r="AE868" s="76"/>
    </row>
    <row r="869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  <c r="AA869" s="76"/>
      <c r="AB869" s="76"/>
      <c r="AC869" s="76"/>
      <c r="AD869" s="76"/>
      <c r="AE869" s="76"/>
    </row>
    <row r="870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  <c r="AA870" s="76"/>
      <c r="AB870" s="76"/>
      <c r="AC870" s="76"/>
      <c r="AD870" s="76"/>
      <c r="AE870" s="76"/>
    </row>
    <row r="871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  <c r="AA871" s="76"/>
      <c r="AB871" s="76"/>
      <c r="AC871" s="76"/>
      <c r="AD871" s="76"/>
      <c r="AE871" s="76"/>
    </row>
    <row r="872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  <c r="AA872" s="76"/>
      <c r="AB872" s="76"/>
      <c r="AC872" s="76"/>
      <c r="AD872" s="76"/>
      <c r="AE872" s="76"/>
    </row>
    <row r="873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  <c r="AA873" s="76"/>
      <c r="AB873" s="76"/>
      <c r="AC873" s="76"/>
      <c r="AD873" s="76"/>
      <c r="AE873" s="76"/>
    </row>
    <row r="874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  <c r="AA874" s="76"/>
      <c r="AB874" s="76"/>
      <c r="AC874" s="76"/>
      <c r="AD874" s="76"/>
      <c r="AE874" s="76"/>
    </row>
    <row r="875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  <c r="AA875" s="76"/>
      <c r="AB875" s="76"/>
      <c r="AC875" s="76"/>
      <c r="AD875" s="76"/>
      <c r="AE875" s="76"/>
    </row>
    <row r="876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  <c r="AA876" s="76"/>
      <c r="AB876" s="76"/>
      <c r="AC876" s="76"/>
      <c r="AD876" s="76"/>
      <c r="AE876" s="76"/>
    </row>
    <row r="877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  <c r="AA877" s="76"/>
      <c r="AB877" s="76"/>
      <c r="AC877" s="76"/>
      <c r="AD877" s="76"/>
      <c r="AE877" s="76"/>
    </row>
    <row r="878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  <c r="AA878" s="76"/>
      <c r="AB878" s="76"/>
      <c r="AC878" s="76"/>
      <c r="AD878" s="76"/>
      <c r="AE878" s="76"/>
    </row>
    <row r="879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  <c r="AA879" s="76"/>
      <c r="AB879" s="76"/>
      <c r="AC879" s="76"/>
      <c r="AD879" s="76"/>
      <c r="AE879" s="76"/>
    </row>
    <row r="880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  <c r="AA880" s="76"/>
      <c r="AB880" s="76"/>
      <c r="AC880" s="76"/>
      <c r="AD880" s="76"/>
      <c r="AE880" s="76"/>
    </row>
    <row r="881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  <c r="AA881" s="76"/>
      <c r="AB881" s="76"/>
      <c r="AC881" s="76"/>
      <c r="AD881" s="76"/>
      <c r="AE881" s="76"/>
    </row>
    <row r="882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  <c r="AA882" s="76"/>
      <c r="AB882" s="76"/>
      <c r="AC882" s="76"/>
      <c r="AD882" s="76"/>
      <c r="AE882" s="76"/>
    </row>
    <row r="883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  <c r="AA883" s="76"/>
      <c r="AB883" s="76"/>
      <c r="AC883" s="76"/>
      <c r="AD883" s="76"/>
      <c r="AE883" s="76"/>
    </row>
    <row r="884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  <c r="AA884" s="76"/>
      <c r="AB884" s="76"/>
      <c r="AC884" s="76"/>
      <c r="AD884" s="76"/>
      <c r="AE884" s="76"/>
    </row>
    <row r="885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  <c r="AA885" s="76"/>
      <c r="AB885" s="76"/>
      <c r="AC885" s="76"/>
      <c r="AD885" s="76"/>
      <c r="AE885" s="76"/>
    </row>
    <row r="886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  <c r="AA886" s="76"/>
      <c r="AB886" s="76"/>
      <c r="AC886" s="76"/>
      <c r="AD886" s="76"/>
      <c r="AE886" s="76"/>
    </row>
    <row r="887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  <c r="AA887" s="76"/>
      <c r="AB887" s="76"/>
      <c r="AC887" s="76"/>
      <c r="AD887" s="76"/>
      <c r="AE887" s="76"/>
    </row>
    <row r="888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  <c r="AA888" s="76"/>
      <c r="AB888" s="76"/>
      <c r="AC888" s="76"/>
      <c r="AD888" s="76"/>
      <c r="AE888" s="76"/>
    </row>
    <row r="889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  <c r="AA889" s="76"/>
      <c r="AB889" s="76"/>
      <c r="AC889" s="76"/>
      <c r="AD889" s="76"/>
      <c r="AE889" s="76"/>
    </row>
    <row r="890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  <c r="AA890" s="76"/>
      <c r="AB890" s="76"/>
      <c r="AC890" s="76"/>
      <c r="AD890" s="76"/>
      <c r="AE890" s="76"/>
    </row>
    <row r="891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  <c r="AA891" s="76"/>
      <c r="AB891" s="76"/>
      <c r="AC891" s="76"/>
      <c r="AD891" s="76"/>
      <c r="AE891" s="76"/>
    </row>
    <row r="892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  <c r="AA892" s="76"/>
      <c r="AB892" s="76"/>
      <c r="AC892" s="76"/>
      <c r="AD892" s="76"/>
      <c r="AE892" s="76"/>
    </row>
    <row r="893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  <c r="AA893" s="76"/>
      <c r="AB893" s="76"/>
      <c r="AC893" s="76"/>
      <c r="AD893" s="76"/>
      <c r="AE893" s="76"/>
    </row>
    <row r="894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  <c r="AA894" s="76"/>
      <c r="AB894" s="76"/>
      <c r="AC894" s="76"/>
      <c r="AD894" s="76"/>
      <c r="AE894" s="76"/>
    </row>
    <row r="895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  <c r="AA895" s="76"/>
      <c r="AB895" s="76"/>
      <c r="AC895" s="76"/>
      <c r="AD895" s="76"/>
      <c r="AE895" s="76"/>
    </row>
    <row r="896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  <c r="AA896" s="76"/>
      <c r="AB896" s="76"/>
      <c r="AC896" s="76"/>
      <c r="AD896" s="76"/>
      <c r="AE896" s="76"/>
    </row>
    <row r="897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  <c r="AA897" s="76"/>
      <c r="AB897" s="76"/>
      <c r="AC897" s="76"/>
      <c r="AD897" s="76"/>
      <c r="AE897" s="76"/>
    </row>
    <row r="898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  <c r="AA898" s="76"/>
      <c r="AB898" s="76"/>
      <c r="AC898" s="76"/>
      <c r="AD898" s="76"/>
      <c r="AE898" s="76"/>
    </row>
    <row r="899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  <c r="AA899" s="76"/>
      <c r="AB899" s="76"/>
      <c r="AC899" s="76"/>
      <c r="AD899" s="76"/>
      <c r="AE899" s="76"/>
    </row>
    <row r="900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  <c r="AA900" s="76"/>
      <c r="AB900" s="76"/>
      <c r="AC900" s="76"/>
      <c r="AD900" s="76"/>
      <c r="AE900" s="76"/>
    </row>
    <row r="901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  <c r="AA901" s="76"/>
      <c r="AB901" s="76"/>
      <c r="AC901" s="76"/>
      <c r="AD901" s="76"/>
      <c r="AE901" s="76"/>
    </row>
    <row r="902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  <c r="AA902" s="76"/>
      <c r="AB902" s="76"/>
      <c r="AC902" s="76"/>
      <c r="AD902" s="76"/>
      <c r="AE902" s="76"/>
    </row>
    <row r="903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  <c r="AA903" s="76"/>
      <c r="AB903" s="76"/>
      <c r="AC903" s="76"/>
      <c r="AD903" s="76"/>
      <c r="AE903" s="76"/>
    </row>
    <row r="904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  <c r="AA904" s="76"/>
      <c r="AB904" s="76"/>
      <c r="AC904" s="76"/>
      <c r="AD904" s="76"/>
      <c r="AE904" s="76"/>
    </row>
    <row r="905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  <c r="AA905" s="76"/>
      <c r="AB905" s="76"/>
      <c r="AC905" s="76"/>
      <c r="AD905" s="76"/>
      <c r="AE905" s="76"/>
    </row>
    <row r="906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  <c r="AA906" s="76"/>
      <c r="AB906" s="76"/>
      <c r="AC906" s="76"/>
      <c r="AD906" s="76"/>
      <c r="AE906" s="76"/>
    </row>
    <row r="907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  <c r="AA907" s="76"/>
      <c r="AB907" s="76"/>
      <c r="AC907" s="76"/>
      <c r="AD907" s="76"/>
      <c r="AE907" s="76"/>
    </row>
    <row r="908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  <c r="AA908" s="76"/>
      <c r="AB908" s="76"/>
      <c r="AC908" s="76"/>
      <c r="AD908" s="76"/>
      <c r="AE908" s="76"/>
    </row>
    <row r="909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  <c r="AA909" s="76"/>
      <c r="AB909" s="76"/>
      <c r="AC909" s="76"/>
      <c r="AD909" s="76"/>
      <c r="AE909" s="76"/>
    </row>
    <row r="910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  <c r="AA910" s="76"/>
      <c r="AB910" s="76"/>
      <c r="AC910" s="76"/>
      <c r="AD910" s="76"/>
      <c r="AE910" s="76"/>
    </row>
    <row r="911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  <c r="AA911" s="76"/>
      <c r="AB911" s="76"/>
      <c r="AC911" s="76"/>
      <c r="AD911" s="76"/>
      <c r="AE911" s="76"/>
    </row>
    <row r="912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  <c r="AA912" s="76"/>
      <c r="AB912" s="76"/>
      <c r="AC912" s="76"/>
      <c r="AD912" s="76"/>
      <c r="AE912" s="76"/>
    </row>
    <row r="913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  <c r="AA913" s="76"/>
      <c r="AB913" s="76"/>
      <c r="AC913" s="76"/>
      <c r="AD913" s="76"/>
      <c r="AE913" s="76"/>
    </row>
    <row r="914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  <c r="AA914" s="76"/>
      <c r="AB914" s="76"/>
      <c r="AC914" s="76"/>
      <c r="AD914" s="76"/>
      <c r="AE914" s="76"/>
    </row>
    <row r="915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  <c r="AA915" s="76"/>
      <c r="AB915" s="76"/>
      <c r="AC915" s="76"/>
      <c r="AD915" s="76"/>
      <c r="AE915" s="76"/>
    </row>
    <row r="916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  <c r="AA916" s="76"/>
      <c r="AB916" s="76"/>
      <c r="AC916" s="76"/>
      <c r="AD916" s="76"/>
      <c r="AE916" s="76"/>
    </row>
    <row r="917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  <c r="AA917" s="76"/>
      <c r="AB917" s="76"/>
      <c r="AC917" s="76"/>
      <c r="AD917" s="76"/>
      <c r="AE917" s="76"/>
    </row>
    <row r="918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  <c r="AA918" s="76"/>
      <c r="AB918" s="76"/>
      <c r="AC918" s="76"/>
      <c r="AD918" s="76"/>
      <c r="AE918" s="76"/>
    </row>
    <row r="919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  <c r="AA919" s="76"/>
      <c r="AB919" s="76"/>
      <c r="AC919" s="76"/>
      <c r="AD919" s="76"/>
      <c r="AE919" s="76"/>
    </row>
    <row r="920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  <c r="AA920" s="76"/>
      <c r="AB920" s="76"/>
      <c r="AC920" s="76"/>
      <c r="AD920" s="76"/>
      <c r="AE920" s="76"/>
    </row>
    <row r="921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  <c r="AA921" s="76"/>
      <c r="AB921" s="76"/>
      <c r="AC921" s="76"/>
      <c r="AD921" s="76"/>
      <c r="AE921" s="76"/>
    </row>
    <row r="922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  <c r="AA922" s="76"/>
      <c r="AB922" s="76"/>
      <c r="AC922" s="76"/>
      <c r="AD922" s="76"/>
      <c r="AE922" s="76"/>
    </row>
    <row r="923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  <c r="AA923" s="76"/>
      <c r="AB923" s="76"/>
      <c r="AC923" s="76"/>
      <c r="AD923" s="76"/>
      <c r="AE923" s="76"/>
    </row>
    <row r="924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  <c r="AA924" s="76"/>
      <c r="AB924" s="76"/>
      <c r="AC924" s="76"/>
      <c r="AD924" s="76"/>
      <c r="AE924" s="76"/>
    </row>
    <row r="925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  <c r="AA925" s="76"/>
      <c r="AB925" s="76"/>
      <c r="AC925" s="76"/>
      <c r="AD925" s="76"/>
      <c r="AE925" s="76"/>
    </row>
    <row r="926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  <c r="AA926" s="76"/>
      <c r="AB926" s="76"/>
      <c r="AC926" s="76"/>
      <c r="AD926" s="76"/>
      <c r="AE926" s="76"/>
    </row>
    <row r="927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  <c r="AA927" s="76"/>
      <c r="AB927" s="76"/>
      <c r="AC927" s="76"/>
      <c r="AD927" s="76"/>
      <c r="AE927" s="76"/>
    </row>
    <row r="928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  <c r="AA928" s="76"/>
      <c r="AB928" s="76"/>
      <c r="AC928" s="76"/>
      <c r="AD928" s="76"/>
      <c r="AE928" s="76"/>
    </row>
    <row r="929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  <c r="AA929" s="76"/>
      <c r="AB929" s="76"/>
      <c r="AC929" s="76"/>
      <c r="AD929" s="76"/>
      <c r="AE929" s="76"/>
    </row>
    <row r="930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  <c r="AA930" s="76"/>
      <c r="AB930" s="76"/>
      <c r="AC930" s="76"/>
      <c r="AD930" s="76"/>
      <c r="AE930" s="76"/>
    </row>
    <row r="931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  <c r="AA931" s="76"/>
      <c r="AB931" s="76"/>
      <c r="AC931" s="76"/>
      <c r="AD931" s="76"/>
      <c r="AE931" s="76"/>
    </row>
    <row r="932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  <c r="AA932" s="76"/>
      <c r="AB932" s="76"/>
      <c r="AC932" s="76"/>
      <c r="AD932" s="76"/>
      <c r="AE932" s="76"/>
    </row>
    <row r="933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  <c r="AA933" s="76"/>
      <c r="AB933" s="76"/>
      <c r="AC933" s="76"/>
      <c r="AD933" s="76"/>
      <c r="AE933" s="76"/>
    </row>
    <row r="934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  <c r="AA934" s="76"/>
      <c r="AB934" s="76"/>
      <c r="AC934" s="76"/>
      <c r="AD934" s="76"/>
      <c r="AE934" s="76"/>
    </row>
    <row r="935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  <c r="AA935" s="76"/>
      <c r="AB935" s="76"/>
      <c r="AC935" s="76"/>
      <c r="AD935" s="76"/>
      <c r="AE935" s="76"/>
    </row>
    <row r="936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  <c r="AA936" s="76"/>
      <c r="AB936" s="76"/>
      <c r="AC936" s="76"/>
      <c r="AD936" s="76"/>
      <c r="AE936" s="76"/>
    </row>
    <row r="937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  <c r="AA937" s="76"/>
      <c r="AB937" s="76"/>
      <c r="AC937" s="76"/>
      <c r="AD937" s="76"/>
      <c r="AE937" s="76"/>
    </row>
    <row r="938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  <c r="AA938" s="76"/>
      <c r="AB938" s="76"/>
      <c r="AC938" s="76"/>
      <c r="AD938" s="76"/>
      <c r="AE938" s="76"/>
    </row>
    <row r="939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  <c r="AA939" s="76"/>
      <c r="AB939" s="76"/>
      <c r="AC939" s="76"/>
      <c r="AD939" s="76"/>
      <c r="AE939" s="76"/>
    </row>
    <row r="940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  <c r="AA940" s="76"/>
      <c r="AB940" s="76"/>
      <c r="AC940" s="76"/>
      <c r="AD940" s="76"/>
      <c r="AE940" s="76"/>
    </row>
    <row r="941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  <c r="AA941" s="76"/>
      <c r="AB941" s="76"/>
      <c r="AC941" s="76"/>
      <c r="AD941" s="76"/>
      <c r="AE941" s="76"/>
    </row>
    <row r="942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  <c r="AA942" s="76"/>
      <c r="AB942" s="76"/>
      <c r="AC942" s="76"/>
      <c r="AD942" s="76"/>
      <c r="AE942" s="76"/>
    </row>
    <row r="943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  <c r="AA943" s="76"/>
      <c r="AB943" s="76"/>
      <c r="AC943" s="76"/>
      <c r="AD943" s="76"/>
      <c r="AE943" s="76"/>
    </row>
    <row r="944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  <c r="AA944" s="76"/>
      <c r="AB944" s="76"/>
      <c r="AC944" s="76"/>
      <c r="AD944" s="76"/>
      <c r="AE944" s="76"/>
    </row>
    <row r="945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  <c r="AA945" s="76"/>
      <c r="AB945" s="76"/>
      <c r="AC945" s="76"/>
      <c r="AD945" s="76"/>
      <c r="AE945" s="76"/>
    </row>
    <row r="946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  <c r="AA946" s="76"/>
      <c r="AB946" s="76"/>
      <c r="AC946" s="76"/>
      <c r="AD946" s="76"/>
      <c r="AE946" s="76"/>
    </row>
    <row r="947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  <c r="AA947" s="76"/>
      <c r="AB947" s="76"/>
      <c r="AC947" s="76"/>
      <c r="AD947" s="76"/>
      <c r="AE947" s="76"/>
    </row>
    <row r="948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  <c r="AA948" s="76"/>
      <c r="AB948" s="76"/>
      <c r="AC948" s="76"/>
      <c r="AD948" s="76"/>
      <c r="AE948" s="76"/>
    </row>
    <row r="949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  <c r="AA949" s="76"/>
      <c r="AB949" s="76"/>
      <c r="AC949" s="76"/>
      <c r="AD949" s="76"/>
      <c r="AE949" s="76"/>
    </row>
    <row r="950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  <c r="AA950" s="76"/>
      <c r="AB950" s="76"/>
      <c r="AC950" s="76"/>
      <c r="AD950" s="76"/>
      <c r="AE950" s="76"/>
    </row>
    <row r="951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  <c r="AA951" s="76"/>
      <c r="AB951" s="76"/>
      <c r="AC951" s="76"/>
      <c r="AD951" s="76"/>
      <c r="AE951" s="76"/>
    </row>
    <row r="952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  <c r="AA952" s="76"/>
      <c r="AB952" s="76"/>
      <c r="AC952" s="76"/>
      <c r="AD952" s="76"/>
      <c r="AE952" s="76"/>
    </row>
    <row r="953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  <c r="AA953" s="76"/>
      <c r="AB953" s="76"/>
      <c r="AC953" s="76"/>
      <c r="AD953" s="76"/>
      <c r="AE953" s="76"/>
    </row>
    <row r="954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  <c r="AA954" s="76"/>
      <c r="AB954" s="76"/>
      <c r="AC954" s="76"/>
      <c r="AD954" s="76"/>
      <c r="AE954" s="76"/>
    </row>
    <row r="955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  <c r="AA955" s="76"/>
      <c r="AB955" s="76"/>
      <c r="AC955" s="76"/>
      <c r="AD955" s="76"/>
      <c r="AE955" s="76"/>
    </row>
    <row r="956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  <c r="AA956" s="76"/>
      <c r="AB956" s="76"/>
      <c r="AC956" s="76"/>
      <c r="AD956" s="76"/>
      <c r="AE956" s="76"/>
    </row>
    <row r="957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  <c r="AA957" s="76"/>
      <c r="AB957" s="76"/>
      <c r="AC957" s="76"/>
      <c r="AD957" s="76"/>
      <c r="AE957" s="76"/>
    </row>
    <row r="958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  <c r="AA958" s="76"/>
      <c r="AB958" s="76"/>
      <c r="AC958" s="76"/>
      <c r="AD958" s="76"/>
      <c r="AE958" s="76"/>
    </row>
    <row r="959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  <c r="AA959" s="76"/>
      <c r="AB959" s="76"/>
      <c r="AC959" s="76"/>
      <c r="AD959" s="76"/>
      <c r="AE959" s="76"/>
    </row>
    <row r="960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  <c r="AA960" s="76"/>
      <c r="AB960" s="76"/>
      <c r="AC960" s="76"/>
      <c r="AD960" s="76"/>
      <c r="AE960" s="76"/>
    </row>
    <row r="961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  <c r="AA961" s="76"/>
      <c r="AB961" s="76"/>
      <c r="AC961" s="76"/>
      <c r="AD961" s="76"/>
      <c r="AE961" s="76"/>
    </row>
    <row r="962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  <c r="AA962" s="76"/>
      <c r="AB962" s="76"/>
      <c r="AC962" s="76"/>
      <c r="AD962" s="76"/>
      <c r="AE962" s="76"/>
    </row>
    <row r="963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  <c r="AA963" s="76"/>
      <c r="AB963" s="76"/>
      <c r="AC963" s="76"/>
      <c r="AD963" s="76"/>
      <c r="AE963" s="76"/>
    </row>
    <row r="964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  <c r="AA964" s="76"/>
      <c r="AB964" s="76"/>
      <c r="AC964" s="76"/>
      <c r="AD964" s="76"/>
      <c r="AE964" s="76"/>
    </row>
    <row r="965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  <c r="AA965" s="76"/>
      <c r="AB965" s="76"/>
      <c r="AC965" s="76"/>
      <c r="AD965" s="76"/>
      <c r="AE965" s="76"/>
    </row>
    <row r="966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  <c r="AA966" s="76"/>
      <c r="AB966" s="76"/>
      <c r="AC966" s="76"/>
      <c r="AD966" s="76"/>
      <c r="AE966" s="76"/>
    </row>
    <row r="967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  <c r="AA967" s="76"/>
      <c r="AB967" s="76"/>
      <c r="AC967" s="76"/>
      <c r="AD967" s="76"/>
      <c r="AE967" s="76"/>
    </row>
    <row r="968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  <c r="AA968" s="76"/>
      <c r="AB968" s="76"/>
      <c r="AC968" s="76"/>
      <c r="AD968" s="76"/>
      <c r="AE968" s="76"/>
    </row>
    <row r="969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  <c r="AA969" s="76"/>
      <c r="AB969" s="76"/>
      <c r="AC969" s="76"/>
      <c r="AD969" s="76"/>
      <c r="AE969" s="76"/>
    </row>
    <row r="970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  <c r="AA970" s="76"/>
      <c r="AB970" s="76"/>
      <c r="AC970" s="76"/>
      <c r="AD970" s="76"/>
      <c r="AE970" s="76"/>
    </row>
    <row r="971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  <c r="AA971" s="76"/>
      <c r="AB971" s="76"/>
      <c r="AC971" s="76"/>
      <c r="AD971" s="76"/>
      <c r="AE971" s="76"/>
    </row>
    <row r="972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  <c r="AA972" s="76"/>
      <c r="AB972" s="76"/>
      <c r="AC972" s="76"/>
      <c r="AD972" s="76"/>
      <c r="AE972" s="76"/>
    </row>
    <row r="973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  <c r="AA973" s="76"/>
      <c r="AB973" s="76"/>
      <c r="AC973" s="76"/>
      <c r="AD973" s="76"/>
      <c r="AE973" s="76"/>
    </row>
    <row r="974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  <c r="AA974" s="76"/>
      <c r="AB974" s="76"/>
      <c r="AC974" s="76"/>
      <c r="AD974" s="76"/>
      <c r="AE974" s="76"/>
    </row>
    <row r="975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  <c r="AA975" s="76"/>
      <c r="AB975" s="76"/>
      <c r="AC975" s="76"/>
      <c r="AD975" s="76"/>
      <c r="AE975" s="76"/>
    </row>
    <row r="976" ht="15.75" customHeight="1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  <c r="AA976" s="76"/>
      <c r="AB976" s="76"/>
      <c r="AC976" s="76"/>
      <c r="AD976" s="76"/>
      <c r="AE976" s="76"/>
    </row>
    <row r="977" ht="15.75" customHeight="1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  <c r="AA977" s="76"/>
      <c r="AB977" s="76"/>
      <c r="AC977" s="76"/>
      <c r="AD977" s="76"/>
      <c r="AE977" s="76"/>
    </row>
  </sheetData>
  <mergeCells count="23">
    <mergeCell ref="B2:K2"/>
    <mergeCell ref="B3:K3"/>
    <mergeCell ref="B4:B5"/>
    <mergeCell ref="C4:J4"/>
    <mergeCell ref="K4:K5"/>
    <mergeCell ref="L4:L5"/>
    <mergeCell ref="B19:B20"/>
    <mergeCell ref="C19:E19"/>
    <mergeCell ref="F21:F23"/>
    <mergeCell ref="B26:J26"/>
    <mergeCell ref="B27:B28"/>
    <mergeCell ref="C27:I27"/>
    <mergeCell ref="J27:J28"/>
    <mergeCell ref="B42:B43"/>
    <mergeCell ref="B65:B66"/>
    <mergeCell ref="C65:F65"/>
    <mergeCell ref="C42:F42"/>
    <mergeCell ref="B49:K49"/>
    <mergeCell ref="B50:B51"/>
    <mergeCell ref="C50:F50"/>
    <mergeCell ref="G50:J50"/>
    <mergeCell ref="K50:K51"/>
    <mergeCell ref="L50:L51"/>
  </mergeCells>
  <printOptions/>
  <pageMargins bottom="0.75" footer="0.0" header="0.0" left="0.7" right="0.7" top="0.75"/>
  <pageSetup orientation="landscape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75"/>
    <col customWidth="1" min="2" max="4" width="25.25"/>
    <col customWidth="1" min="5" max="5" width="8.38"/>
    <col customWidth="1" min="6" max="8" width="25.25"/>
    <col customWidth="1" min="9" max="9" width="25.88"/>
    <col customWidth="1" min="10" max="12" width="25.25"/>
    <col customWidth="1" min="13" max="18" width="13.75"/>
  </cols>
  <sheetData>
    <row r="1" ht="32.25" customHeight="1">
      <c r="A1" s="1"/>
      <c r="B1" s="141" t="s">
        <v>116</v>
      </c>
      <c r="C1" s="3"/>
      <c r="D1" s="4"/>
      <c r="E1" s="142" t="s">
        <v>117</v>
      </c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2.25" customHeight="1">
      <c r="A2" s="1"/>
      <c r="B2" s="141" t="s">
        <v>118</v>
      </c>
      <c r="C2" s="3"/>
      <c r="D2" s="4"/>
      <c r="E2" s="142"/>
      <c r="F2" s="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68.25" customHeight="1">
      <c r="A3" s="1"/>
      <c r="B3" s="143" t="s">
        <v>119</v>
      </c>
      <c r="C3" s="4"/>
      <c r="D3" s="144" t="s">
        <v>120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ht="56.25" customHeight="1">
      <c r="A4" s="1"/>
      <c r="B4" s="145" t="s">
        <v>121</v>
      </c>
      <c r="C4" s="146" t="s">
        <v>122</v>
      </c>
      <c r="D4" s="1"/>
      <c r="E4" s="1"/>
      <c r="F4" s="14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ht="25.5" customHeight="1">
      <c r="A5" s="1"/>
      <c r="B5" s="148"/>
      <c r="C5" s="149"/>
      <c r="D5" s="150" t="s">
        <v>123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ht="33.75" customHeight="1">
      <c r="A6" s="1"/>
      <c r="B6" s="148"/>
      <c r="C6" s="149"/>
      <c r="D6" s="40"/>
      <c r="E6" s="1"/>
      <c r="F6" s="1"/>
      <c r="G6" s="1"/>
      <c r="H6" s="151"/>
      <c r="I6" s="1"/>
      <c r="J6" s="1"/>
      <c r="K6" s="1"/>
      <c r="L6" s="1"/>
      <c r="M6" s="1"/>
      <c r="N6" s="1"/>
      <c r="O6" s="1"/>
      <c r="P6" s="1"/>
      <c r="Q6" s="1"/>
      <c r="R6" s="1"/>
    </row>
    <row r="7" ht="32.25" customHeight="1">
      <c r="A7" s="1"/>
      <c r="B7" s="148" t="s">
        <v>124</v>
      </c>
      <c r="C7" s="149">
        <v>900000.0</v>
      </c>
      <c r="D7" s="40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ht="36.75" customHeight="1">
      <c r="A8" s="1"/>
      <c r="B8" s="148"/>
      <c r="C8" s="149"/>
      <c r="D8" s="152"/>
      <c r="E8" s="1"/>
      <c r="F8" s="1"/>
      <c r="G8" s="1"/>
      <c r="H8" s="153"/>
      <c r="I8" s="151"/>
      <c r="J8" s="1"/>
      <c r="K8" s="1"/>
      <c r="L8" s="1"/>
      <c r="M8" s="1"/>
      <c r="N8" s="1"/>
      <c r="O8" s="1"/>
      <c r="P8" s="1"/>
      <c r="Q8" s="1"/>
      <c r="R8" s="1"/>
    </row>
    <row r="9" ht="37.5" customHeight="1">
      <c r="A9" s="1"/>
      <c r="B9" s="154" t="s">
        <v>125</v>
      </c>
      <c r="C9" s="155">
        <f>SUM(C5:C8)</f>
        <v>900000</v>
      </c>
      <c r="D9" s="156" t="s">
        <v>126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21"/>
    </row>
    <row r="10" ht="37.5" customHeight="1">
      <c r="A10" s="1"/>
      <c r="B10" s="154" t="s">
        <v>127</v>
      </c>
      <c r="C10" s="155">
        <f>C9/12</f>
        <v>75000</v>
      </c>
      <c r="D10" s="40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ht="49.5" customHeight="1">
      <c r="A11" s="1"/>
      <c r="B11" s="157" t="s">
        <v>128</v>
      </c>
      <c r="C11" s="158">
        <f>C9+C10</f>
        <v>975000</v>
      </c>
      <c r="D11" s="15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ht="29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ht="25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21"/>
    </row>
    <row r="14" ht="26.25" customHeight="1">
      <c r="A14" s="1"/>
      <c r="B14" s="159" t="s">
        <v>129</v>
      </c>
      <c r="C14" s="160" t="s">
        <v>130</v>
      </c>
      <c r="D14" s="2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21"/>
    </row>
    <row r="15" ht="33.75" customHeight="1">
      <c r="A15" s="1"/>
      <c r="B15" s="53"/>
      <c r="C15" s="53"/>
      <c r="D15" s="21"/>
      <c r="E15" s="56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21"/>
    </row>
    <row r="16" ht="33.75" customHeight="1">
      <c r="A16" s="1"/>
      <c r="B16" s="157" t="s">
        <v>131</v>
      </c>
      <c r="C16" s="149">
        <f>C11*0.16</f>
        <v>156000</v>
      </c>
      <c r="D16" s="156" t="s">
        <v>126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21"/>
    </row>
    <row r="17" ht="33.0" customHeight="1">
      <c r="A17" s="1"/>
      <c r="B17" s="157" t="s">
        <v>132</v>
      </c>
      <c r="C17" s="149">
        <f>C11*0.02</f>
        <v>19500</v>
      </c>
      <c r="D17" s="4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21"/>
    </row>
    <row r="18" ht="50.25" customHeight="1">
      <c r="A18" s="1"/>
      <c r="B18" s="157" t="s">
        <v>133</v>
      </c>
      <c r="C18" s="149">
        <f>C11*0.06</f>
        <v>58500</v>
      </c>
      <c r="D18" s="40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21"/>
    </row>
    <row r="19" ht="50.25" customHeight="1">
      <c r="A19" s="1"/>
      <c r="B19" s="157" t="s">
        <v>134</v>
      </c>
      <c r="C19" s="149">
        <f>C11*0.015</f>
        <v>14625</v>
      </c>
      <c r="D19" s="40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21"/>
    </row>
    <row r="20" ht="50.25" customHeight="1">
      <c r="A20" s="1"/>
      <c r="B20" s="157" t="s">
        <v>135</v>
      </c>
      <c r="C20" s="149">
        <f>C11*0.003</f>
        <v>2925</v>
      </c>
      <c r="D20" s="40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21"/>
    </row>
    <row r="21" ht="25.5" customHeight="1">
      <c r="A21" s="1"/>
      <c r="B21" s="157" t="s">
        <v>136</v>
      </c>
      <c r="C21" s="149">
        <f>C11*0.03</f>
        <v>29250</v>
      </c>
      <c r="D21" s="40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21"/>
    </row>
    <row r="22" ht="32.25" customHeight="1">
      <c r="A22" s="1"/>
      <c r="B22" s="154" t="s">
        <v>137</v>
      </c>
      <c r="C22" s="161">
        <f>SUM(C16:C21)</f>
        <v>280800</v>
      </c>
      <c r="D22" s="5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21"/>
    </row>
    <row r="23" ht="34.5" customHeight="1">
      <c r="A23" s="1"/>
      <c r="B23" s="1"/>
      <c r="C23" s="1"/>
      <c r="D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ht="25.5" customHeight="1">
      <c r="A24" s="1"/>
      <c r="B24" s="21"/>
      <c r="C24" s="2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21"/>
      <c r="R24" s="21"/>
    </row>
    <row r="25" ht="18.75" customHeight="1">
      <c r="A25" s="1"/>
      <c r="B25" s="21"/>
      <c r="C25" s="2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21"/>
      <c r="R25" s="21"/>
    </row>
    <row r="26" ht="27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21"/>
    </row>
    <row r="27" ht="25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ht="25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ht="25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ht="25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ht="25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ht="25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ht="25.5" customHeight="1">
      <c r="A33" s="1"/>
      <c r="B33" s="162" t="s">
        <v>138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ht="25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ht="25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ht="25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ht="25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ht="25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ht="25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ht="25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ht="25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ht="25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ht="25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ht="25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ht="25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ht="25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ht="25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ht="25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ht="25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ht="25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ht="25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ht="25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ht="25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ht="25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ht="25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ht="25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ht="25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ht="25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ht="25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ht="25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ht="25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ht="25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ht="25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ht="25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ht="25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ht="25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ht="25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ht="25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ht="25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ht="25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ht="25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ht="25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ht="25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ht="25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ht="25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ht="25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ht="25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ht="25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ht="25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ht="25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ht="25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ht="25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ht="25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ht="25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ht="25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ht="25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ht="25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ht="25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ht="25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ht="25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ht="25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ht="25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ht="25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ht="25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ht="25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ht="25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ht="25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ht="25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ht="25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ht="25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ht="25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ht="25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ht="25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ht="25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ht="25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ht="25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ht="25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ht="25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ht="25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ht="25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ht="25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ht="25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ht="25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ht="25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ht="25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ht="25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ht="25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ht="25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ht="25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ht="25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ht="25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ht="25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ht="25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ht="25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ht="25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ht="25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ht="25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ht="25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ht="25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ht="25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ht="25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ht="25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ht="25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ht="25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ht="25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ht="25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ht="25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ht="25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ht="25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ht="25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ht="25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ht="25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ht="25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ht="25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ht="25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ht="25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ht="25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ht="25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ht="25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ht="25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ht="25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ht="25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ht="25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ht="25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ht="25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ht="25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ht="25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ht="25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ht="25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ht="25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ht="25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ht="25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ht="25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ht="25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ht="25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ht="25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ht="25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ht="25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ht="25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ht="25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ht="25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ht="25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ht="25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ht="25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ht="25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ht="25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ht="25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ht="25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ht="25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ht="25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ht="25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ht="25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ht="25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ht="25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ht="25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ht="25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ht="25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ht="25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ht="25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ht="25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ht="25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ht="25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ht="25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ht="25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ht="25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ht="25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ht="25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ht="25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ht="25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ht="25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ht="25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ht="25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ht="25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ht="25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ht="25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ht="25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ht="25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ht="25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ht="25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ht="25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ht="25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ht="25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ht="25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ht="25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ht="25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ht="25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ht="25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ht="25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ht="25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ht="25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ht="25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ht="25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ht="25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ht="25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</row>
  </sheetData>
  <mergeCells count="10">
    <mergeCell ref="B14:B15"/>
    <mergeCell ref="C14:C15"/>
    <mergeCell ref="D16:D22"/>
    <mergeCell ref="B1:D1"/>
    <mergeCell ref="E1:F1"/>
    <mergeCell ref="B2:D2"/>
    <mergeCell ref="E2:F2"/>
    <mergeCell ref="B3:C3"/>
    <mergeCell ref="D5:D8"/>
    <mergeCell ref="D9:D11"/>
  </mergeCells>
  <hyperlinks>
    <hyperlink r:id="rId2" location="1" ref="B33"/>
  </hyperlinks>
  <printOptions/>
  <pageMargins bottom="0.75" footer="0.0" header="0.0" left="0.7" right="0.7" top="0.75"/>
  <pageSetup orientation="landscape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73.88"/>
    <col customWidth="1" min="2" max="2" width="18.63"/>
    <col customWidth="1" min="3" max="3" width="16.13"/>
    <col customWidth="1" min="4" max="4" width="22.75"/>
    <col customWidth="1" min="5" max="5" width="16.13"/>
    <col customWidth="1" min="6" max="7" width="18.63"/>
    <col customWidth="1" min="8" max="8" width="18.0"/>
    <col customWidth="1" min="9" max="9" width="17.88"/>
    <col customWidth="1" min="10" max="10" width="19.13"/>
    <col customWidth="1" min="11" max="11" width="20.63"/>
    <col customWidth="1" min="12" max="12" width="19.13"/>
    <col customWidth="1" min="13" max="13" width="22.0"/>
    <col customWidth="1" min="14" max="14" width="18.0"/>
    <col customWidth="1" min="15" max="15" width="47.38"/>
    <col customWidth="1" min="16" max="16" width="19.13"/>
    <col customWidth="1" min="17" max="17" width="22.13"/>
    <col customWidth="1" min="18" max="18" width="24.75"/>
    <col customWidth="1" min="19" max="19" width="17.75"/>
    <col customWidth="1" min="20" max="21" width="21.25"/>
    <col customWidth="1" min="22" max="22" width="19.63"/>
    <col customWidth="1" min="23" max="23" width="18.13"/>
    <col customWidth="1" min="24" max="24" width="19.13"/>
    <col customWidth="1" min="25" max="25" width="19.0"/>
    <col customWidth="1" min="26" max="26" width="20.38"/>
    <col customWidth="1" min="27" max="27" width="19.63"/>
    <col customWidth="1" min="28" max="28" width="36.38"/>
    <col customWidth="1" min="29" max="29" width="20.38"/>
    <col customWidth="1" min="30" max="30" width="18.25"/>
    <col customWidth="1" min="31" max="31" width="22.75"/>
    <col customWidth="1" min="32" max="32" width="25.38"/>
    <col customWidth="1" min="33" max="33" width="21.0"/>
    <col customWidth="1" min="34" max="34" width="19.0"/>
    <col customWidth="1" min="35" max="35" width="20.63"/>
    <col customWidth="1" min="36" max="36" width="20.38"/>
    <col customWidth="1" min="37" max="37" width="19.63"/>
    <col customWidth="1" min="38" max="38" width="18.75"/>
    <col customWidth="1" min="39" max="39" width="19.0"/>
    <col customWidth="1" min="40" max="40" width="23.38"/>
  </cols>
  <sheetData>
    <row r="1" ht="32.25" customHeight="1">
      <c r="A1" s="163" t="s">
        <v>139</v>
      </c>
      <c r="B1" s="164">
        <v>0.02</v>
      </c>
      <c r="C1" s="103"/>
      <c r="D1" s="165" t="s">
        <v>63</v>
      </c>
      <c r="E1" s="166"/>
      <c r="F1" s="166"/>
      <c r="G1" s="103"/>
      <c r="H1" s="1"/>
      <c r="I1" s="103"/>
      <c r="J1" s="103"/>
      <c r="K1" s="103"/>
      <c r="L1" s="103"/>
      <c r="M1" s="103"/>
      <c r="N1" s="103"/>
      <c r="O1" s="167" t="s">
        <v>140</v>
      </c>
      <c r="P1" s="164">
        <v>0.02</v>
      </c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63" t="s">
        <v>141</v>
      </c>
      <c r="AC1" s="164">
        <v>0.02</v>
      </c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</row>
    <row r="2" ht="25.5" customHeight="1">
      <c r="A2" s="1"/>
      <c r="B2" s="168" t="s">
        <v>64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169" t="s">
        <v>95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170" t="s">
        <v>104</v>
      </c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4"/>
    </row>
    <row r="3" ht="25.5" customHeight="1">
      <c r="A3" s="1"/>
      <c r="B3" s="171" t="s">
        <v>142</v>
      </c>
      <c r="C3" s="171" t="s">
        <v>143</v>
      </c>
      <c r="D3" s="171" t="s">
        <v>144</v>
      </c>
      <c r="E3" s="171" t="s">
        <v>145</v>
      </c>
      <c r="F3" s="171" t="s">
        <v>146</v>
      </c>
      <c r="G3" s="171" t="s">
        <v>147</v>
      </c>
      <c r="H3" s="171" t="s">
        <v>148</v>
      </c>
      <c r="I3" s="171" t="s">
        <v>149</v>
      </c>
      <c r="J3" s="171" t="s">
        <v>150</v>
      </c>
      <c r="K3" s="171" t="s">
        <v>151</v>
      </c>
      <c r="L3" s="171" t="s">
        <v>152</v>
      </c>
      <c r="M3" s="171" t="s">
        <v>153</v>
      </c>
      <c r="N3" s="172" t="s">
        <v>154</v>
      </c>
      <c r="O3" s="173" t="s">
        <v>142</v>
      </c>
      <c r="P3" s="173" t="s">
        <v>143</v>
      </c>
      <c r="Q3" s="173" t="s">
        <v>144</v>
      </c>
      <c r="R3" s="173" t="s">
        <v>145</v>
      </c>
      <c r="S3" s="173" t="s">
        <v>146</v>
      </c>
      <c r="T3" s="173" t="s">
        <v>147</v>
      </c>
      <c r="U3" s="173" t="s">
        <v>148</v>
      </c>
      <c r="V3" s="173" t="s">
        <v>149</v>
      </c>
      <c r="W3" s="173" t="s">
        <v>150</v>
      </c>
      <c r="X3" s="173" t="s">
        <v>151</v>
      </c>
      <c r="Y3" s="173" t="s">
        <v>152</v>
      </c>
      <c r="Z3" s="173" t="s">
        <v>153</v>
      </c>
      <c r="AA3" s="173" t="s">
        <v>154</v>
      </c>
      <c r="AB3" s="174" t="s">
        <v>142</v>
      </c>
      <c r="AC3" s="174" t="s">
        <v>143</v>
      </c>
      <c r="AD3" s="174" t="s">
        <v>144</v>
      </c>
      <c r="AE3" s="174" t="s">
        <v>145</v>
      </c>
      <c r="AF3" s="174" t="s">
        <v>146</v>
      </c>
      <c r="AG3" s="174" t="s">
        <v>147</v>
      </c>
      <c r="AH3" s="174" t="s">
        <v>148</v>
      </c>
      <c r="AI3" s="174" t="s">
        <v>149</v>
      </c>
      <c r="AJ3" s="174" t="s">
        <v>150</v>
      </c>
      <c r="AK3" s="174" t="s">
        <v>151</v>
      </c>
      <c r="AL3" s="174" t="s">
        <v>152</v>
      </c>
      <c r="AM3" s="174" t="s">
        <v>153</v>
      </c>
      <c r="AN3" s="174" t="s">
        <v>154</v>
      </c>
    </row>
    <row r="4" ht="26.25" customHeight="1">
      <c r="A4" s="175" t="s">
        <v>155</v>
      </c>
      <c r="B4" s="176">
        <v>0.0</v>
      </c>
      <c r="C4" s="177">
        <v>0.0</v>
      </c>
      <c r="D4" s="178">
        <v>0.0</v>
      </c>
      <c r="E4" s="178">
        <v>0.0</v>
      </c>
      <c r="F4" s="178">
        <v>0.0</v>
      </c>
      <c r="G4" s="178">
        <v>0.0</v>
      </c>
      <c r="H4" s="178">
        <v>0.0</v>
      </c>
      <c r="I4" s="178">
        <v>0.0</v>
      </c>
      <c r="J4" s="178">
        <v>0.0</v>
      </c>
      <c r="K4" s="178">
        <v>0.0</v>
      </c>
      <c r="L4" s="178">
        <v>0.0</v>
      </c>
      <c r="M4" s="178">
        <v>0.0</v>
      </c>
      <c r="N4" s="179"/>
      <c r="O4" s="178">
        <v>0.0</v>
      </c>
      <c r="P4" s="178">
        <v>0.0</v>
      </c>
      <c r="Q4" s="178">
        <v>0.0</v>
      </c>
      <c r="R4" s="178">
        <f t="shared" ref="R4:Z4" si="1">Q49</f>
        <v>11850915.52</v>
      </c>
      <c r="S4" s="178">
        <f t="shared" si="1"/>
        <v>4028870.438</v>
      </c>
      <c r="T4" s="178">
        <f t="shared" si="1"/>
        <v>9365172.693</v>
      </c>
      <c r="U4" s="178">
        <f t="shared" si="1"/>
        <v>6855863.381</v>
      </c>
      <c r="V4" s="178">
        <f t="shared" si="1"/>
        <v>11878549.74</v>
      </c>
      <c r="W4" s="178">
        <f t="shared" si="1"/>
        <v>15894387.51</v>
      </c>
      <c r="X4" s="178">
        <f t="shared" si="1"/>
        <v>13254044.24</v>
      </c>
      <c r="Y4" s="178">
        <f t="shared" si="1"/>
        <v>17596561.31</v>
      </c>
      <c r="Z4" s="178">
        <f t="shared" si="1"/>
        <v>2272815.823</v>
      </c>
      <c r="AA4" s="179"/>
      <c r="AB4" s="178">
        <f>Z49</f>
        <v>257360.2185</v>
      </c>
      <c r="AC4" s="178">
        <f t="shared" ref="AC4:AM4" si="2">AB49</f>
        <v>3692309.736</v>
      </c>
      <c r="AD4" s="178">
        <f t="shared" si="2"/>
        <v>19914703.65</v>
      </c>
      <c r="AE4" s="178">
        <f t="shared" si="2"/>
        <v>17467002.61</v>
      </c>
      <c r="AF4" s="178">
        <f t="shared" si="2"/>
        <v>14978891.5</v>
      </c>
      <c r="AG4" s="178">
        <f t="shared" si="2"/>
        <v>12449562.1</v>
      </c>
      <c r="AH4" s="178">
        <f t="shared" si="2"/>
        <v>9253034.59</v>
      </c>
      <c r="AI4" s="178">
        <f t="shared" si="2"/>
        <v>8707150.824</v>
      </c>
      <c r="AJ4" s="178">
        <f t="shared" si="2"/>
        <v>6410788.707</v>
      </c>
      <c r="AK4" s="178">
        <f t="shared" si="2"/>
        <v>2360076.44</v>
      </c>
      <c r="AL4" s="178">
        <f t="shared" si="2"/>
        <v>9648437.474</v>
      </c>
      <c r="AM4" s="178">
        <f t="shared" si="2"/>
        <v>6968287.859</v>
      </c>
      <c r="AN4" s="179"/>
    </row>
    <row r="5" ht="26.25" customHeight="1">
      <c r="A5" s="180" t="s">
        <v>156</v>
      </c>
      <c r="B5" s="181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4"/>
    </row>
    <row r="6" ht="26.25" customHeight="1">
      <c r="A6" s="182" t="s">
        <v>157</v>
      </c>
      <c r="B6" s="183">
        <v>0.0</v>
      </c>
      <c r="C6" s="183">
        <v>0.0</v>
      </c>
      <c r="D6" s="183"/>
      <c r="E6" s="183"/>
      <c r="F6" s="183"/>
      <c r="G6" s="183"/>
      <c r="H6" s="183"/>
      <c r="I6" s="183"/>
      <c r="J6" s="183"/>
      <c r="K6" s="183"/>
      <c r="L6" s="183"/>
      <c r="M6" s="183">
        <f>'6.4.1 PES -Estimación de ventas'!K17</f>
        <v>9000000</v>
      </c>
      <c r="N6" s="184">
        <f t="shared" ref="N6:N9" si="3">SUM(B6:M6)</f>
        <v>9000000</v>
      </c>
      <c r="O6" s="183">
        <f>'6.4.1 PES -Estimación de ventas'!J29</f>
        <v>45900000</v>
      </c>
      <c r="P6" s="183">
        <f>'6.4.1 PES -Estimación de ventas'!I30</f>
        <v>30600000</v>
      </c>
      <c r="Q6" s="183"/>
      <c r="R6" s="183"/>
      <c r="S6" s="183"/>
      <c r="T6" s="183"/>
      <c r="U6" s="183"/>
      <c r="V6" s="183"/>
      <c r="W6" s="183"/>
      <c r="X6" s="183"/>
      <c r="Y6" s="183"/>
      <c r="Z6" s="183">
        <f>'6.4.1 PES -Estimación de ventas'!J40</f>
        <v>35700000</v>
      </c>
      <c r="AA6" s="184">
        <f t="shared" ref="AA6:AA10" si="4">SUM(O6:Z6)</f>
        <v>112200000</v>
      </c>
      <c r="AB6" s="183">
        <f>'6.4.1 PES -Estimación de ventas'!K52</f>
        <v>105600000</v>
      </c>
      <c r="AC6" s="183">
        <f>'6.4.1 PES -Estimación de ventas'!K53</f>
        <v>92400000</v>
      </c>
      <c r="AD6" s="183"/>
      <c r="AE6" s="183"/>
      <c r="AF6" s="183"/>
      <c r="AG6" s="183"/>
      <c r="AH6" s="183"/>
      <c r="AI6" s="183"/>
      <c r="AJ6" s="183"/>
      <c r="AK6" s="183"/>
      <c r="AL6" s="183"/>
      <c r="AM6" s="183">
        <f>'6.4.1 PES -Estimación de ventas'!K63</f>
        <v>118800000</v>
      </c>
      <c r="AN6" s="184">
        <f t="shared" ref="AN6:AN10" si="5">SUM(AB6:AM6)</f>
        <v>316800000</v>
      </c>
    </row>
    <row r="7" ht="26.25" customHeight="1">
      <c r="A7" s="182" t="s">
        <v>158</v>
      </c>
      <c r="B7" s="183"/>
      <c r="C7" s="183"/>
      <c r="D7" s="183">
        <v>0.0</v>
      </c>
      <c r="E7" s="183">
        <f>'6.4.1 PES -Estimación de ventas'!K9</f>
        <v>4725000</v>
      </c>
      <c r="F7" s="183">
        <f>'6.4.1 PES -Estimación de ventas'!K10</f>
        <v>7875000</v>
      </c>
      <c r="G7" s="183"/>
      <c r="H7" s="183"/>
      <c r="I7" s="183"/>
      <c r="J7" s="183"/>
      <c r="K7" s="183"/>
      <c r="L7" s="183"/>
      <c r="M7" s="183"/>
      <c r="N7" s="184">
        <f t="shared" si="3"/>
        <v>12600000</v>
      </c>
      <c r="O7" s="183"/>
      <c r="P7" s="183"/>
      <c r="Q7" s="185">
        <f>'6.4.1 PES -Estimación de ventas'!J31</f>
        <v>40500000</v>
      </c>
      <c r="R7" s="185">
        <f>'6.4.1 PES -Estimación de ventas'!J32</f>
        <v>47250000</v>
      </c>
      <c r="S7" s="183">
        <f>'6.4.1 PES -Estimación de ventas'!J33</f>
        <v>40500000</v>
      </c>
      <c r="T7" s="183"/>
      <c r="U7" s="183"/>
      <c r="V7" s="183"/>
      <c r="W7" s="183"/>
      <c r="X7" s="183"/>
      <c r="Y7" s="183"/>
      <c r="Z7" s="183"/>
      <c r="AA7" s="184">
        <f t="shared" si="4"/>
        <v>128250000</v>
      </c>
      <c r="AB7" s="183">
        <v>0.0</v>
      </c>
      <c r="AC7" s="183"/>
      <c r="AD7" s="183">
        <f>'6.4.1 PES -Estimación de ventas'!K54</f>
        <v>91200000</v>
      </c>
      <c r="AE7" s="183">
        <f>'6.4.1 PES -Estimación de ventas'!K55</f>
        <v>91200000</v>
      </c>
      <c r="AF7" s="183">
        <f>'6.4.1 PES -Estimación de ventas'!K56</f>
        <v>91200000</v>
      </c>
      <c r="AG7" s="183"/>
      <c r="AH7" s="183"/>
      <c r="AI7" s="183"/>
      <c r="AJ7" s="183"/>
      <c r="AK7" s="183"/>
      <c r="AL7" s="183"/>
      <c r="AM7" s="183"/>
      <c r="AN7" s="184">
        <f t="shared" si="5"/>
        <v>273600000</v>
      </c>
    </row>
    <row r="8" ht="26.25" customHeight="1">
      <c r="A8" s="182" t="s">
        <v>159</v>
      </c>
      <c r="B8" s="183"/>
      <c r="C8" s="183"/>
      <c r="D8" s="183"/>
      <c r="E8" s="183"/>
      <c r="F8" s="183"/>
      <c r="G8" s="183">
        <f>'6.4.1 PES -Estimación de ventas'!K11</f>
        <v>17955000</v>
      </c>
      <c r="H8" s="183">
        <f>'6.4.1 PES -Estimación de ventas'!K12</f>
        <v>17100000</v>
      </c>
      <c r="I8" s="183">
        <f>'6.4.1 PES -Estimación de ventas'!K13</f>
        <v>16245000</v>
      </c>
      <c r="J8" s="183"/>
      <c r="K8" s="183"/>
      <c r="L8" s="183"/>
      <c r="M8" s="183"/>
      <c r="N8" s="184">
        <f t="shared" si="3"/>
        <v>51300000</v>
      </c>
      <c r="O8" s="183"/>
      <c r="P8" s="183"/>
      <c r="Q8" s="183"/>
      <c r="R8" s="183"/>
      <c r="S8" s="183"/>
      <c r="T8" s="183">
        <f>'6.4.1 PES -Estimación de ventas'!J34</f>
        <v>36000000</v>
      </c>
      <c r="U8" s="183">
        <f>'6.4.1 PES -Estimación de ventas'!J35</f>
        <v>75600000</v>
      </c>
      <c r="V8" s="183">
        <f>'6.4.1 PES -Estimación de ventas'!J36</f>
        <v>64800000</v>
      </c>
      <c r="W8" s="183"/>
      <c r="X8" s="183"/>
      <c r="Y8" s="183"/>
      <c r="Z8" s="183"/>
      <c r="AA8" s="184">
        <f t="shared" si="4"/>
        <v>176400000</v>
      </c>
      <c r="AB8" s="183">
        <v>0.0</v>
      </c>
      <c r="AC8" s="183"/>
      <c r="AD8" s="183"/>
      <c r="AE8" s="183"/>
      <c r="AF8" s="183"/>
      <c r="AG8" s="183">
        <f>'6.4.1 PES -Estimación de ventas'!K57</f>
        <v>94500000</v>
      </c>
      <c r="AH8" s="183">
        <f>'6.4.1 PES -Estimación de ventas'!K58</f>
        <v>144000000</v>
      </c>
      <c r="AI8" s="183">
        <f>'6.4.1 PES -Estimación de ventas'!K59</f>
        <v>126000000</v>
      </c>
      <c r="AJ8" s="183"/>
      <c r="AK8" s="183"/>
      <c r="AL8" s="183"/>
      <c r="AM8" s="183"/>
      <c r="AN8" s="184">
        <f t="shared" si="5"/>
        <v>364500000</v>
      </c>
    </row>
    <row r="9" ht="26.25" customHeight="1">
      <c r="A9" s="182" t="s">
        <v>160</v>
      </c>
      <c r="B9" s="183"/>
      <c r="C9" s="183"/>
      <c r="D9" s="183"/>
      <c r="E9" s="183"/>
      <c r="F9" s="183"/>
      <c r="G9" s="183"/>
      <c r="H9" s="183"/>
      <c r="I9" s="183"/>
      <c r="J9" s="183">
        <f>'6.4.1 PES -Estimación de ventas'!K14</f>
        <v>13200000</v>
      </c>
      <c r="K9" s="183">
        <f>'6.4.1 PES -Estimación de ventas'!K15</f>
        <v>12000000</v>
      </c>
      <c r="L9" s="183">
        <f>'6.4.1 PES -Estimación de ventas'!K16</f>
        <v>14400000</v>
      </c>
      <c r="M9" s="186"/>
      <c r="N9" s="184">
        <f t="shared" si="3"/>
        <v>39600000</v>
      </c>
      <c r="O9" s="183"/>
      <c r="P9" s="183"/>
      <c r="Q9" s="183"/>
      <c r="R9" s="183"/>
      <c r="S9" s="183"/>
      <c r="T9" s="183"/>
      <c r="U9" s="183"/>
      <c r="V9" s="183"/>
      <c r="W9" s="183">
        <f>'6.4.1 PES -Estimación de ventas'!J37</f>
        <v>18000000</v>
      </c>
      <c r="X9" s="183">
        <f>'6.4.1 PES -Estimación de ventas'!J38</f>
        <v>27000000</v>
      </c>
      <c r="Y9" s="183">
        <f>'6.4.1 PES -Estimación de ventas'!J39</f>
        <v>21000000</v>
      </c>
      <c r="Z9" s="183"/>
      <c r="AA9" s="184">
        <f t="shared" si="4"/>
        <v>66000000</v>
      </c>
      <c r="AB9" s="183">
        <v>0.0</v>
      </c>
      <c r="AC9" s="183"/>
      <c r="AD9" s="183"/>
      <c r="AE9" s="183"/>
      <c r="AF9" s="183"/>
      <c r="AG9" s="183"/>
      <c r="AH9" s="183"/>
      <c r="AI9" s="183"/>
      <c r="AJ9" s="185">
        <f>'6.4.1 PES -Estimación de ventas'!K60</f>
        <v>40950000</v>
      </c>
      <c r="AK9" s="183">
        <f>'6.4.1 PES -Estimación de ventas'!K61</f>
        <v>62400000</v>
      </c>
      <c r="AL9" s="183">
        <f>'6.4.1 PES -Estimación de ventas'!K62</f>
        <v>46800000</v>
      </c>
      <c r="AM9" s="183"/>
      <c r="AN9" s="184">
        <f t="shared" si="5"/>
        <v>150150000</v>
      </c>
    </row>
    <row r="10" ht="26.25" customHeight="1">
      <c r="A10" s="187" t="s">
        <v>161</v>
      </c>
      <c r="B10" s="188">
        <f t="shared" ref="B10:I10" si="6">SUM(B6:B8)</f>
        <v>0</v>
      </c>
      <c r="C10" s="188">
        <f t="shared" si="6"/>
        <v>0</v>
      </c>
      <c r="D10" s="188">
        <f t="shared" si="6"/>
        <v>0</v>
      </c>
      <c r="E10" s="188">
        <f t="shared" si="6"/>
        <v>4725000</v>
      </c>
      <c r="F10" s="188">
        <f t="shared" si="6"/>
        <v>7875000</v>
      </c>
      <c r="G10" s="188">
        <f t="shared" si="6"/>
        <v>17955000</v>
      </c>
      <c r="H10" s="188">
        <f t="shared" si="6"/>
        <v>17100000</v>
      </c>
      <c r="I10" s="188">
        <f t="shared" si="6"/>
        <v>16245000</v>
      </c>
      <c r="J10" s="188">
        <f t="shared" ref="J10:L10" si="7">SUM(J6:J9)</f>
        <v>13200000</v>
      </c>
      <c r="K10" s="188">
        <f t="shared" si="7"/>
        <v>12000000</v>
      </c>
      <c r="L10" s="188">
        <f t="shared" si="7"/>
        <v>14400000</v>
      </c>
      <c r="M10" s="188">
        <f>SUM(M6:M8)</f>
        <v>9000000</v>
      </c>
      <c r="N10" s="189">
        <f>SUM(N6+N8)</f>
        <v>60300000</v>
      </c>
      <c r="O10" s="188">
        <f t="shared" ref="O10:V10" si="8">SUM(O6:O8)</f>
        <v>45900000</v>
      </c>
      <c r="P10" s="188">
        <f t="shared" si="8"/>
        <v>30600000</v>
      </c>
      <c r="Q10" s="188">
        <f t="shared" si="8"/>
        <v>40500000</v>
      </c>
      <c r="R10" s="188">
        <f t="shared" si="8"/>
        <v>47250000</v>
      </c>
      <c r="S10" s="188">
        <f t="shared" si="8"/>
        <v>40500000</v>
      </c>
      <c r="T10" s="188">
        <f t="shared" si="8"/>
        <v>36000000</v>
      </c>
      <c r="U10" s="188">
        <f t="shared" si="8"/>
        <v>75600000</v>
      </c>
      <c r="V10" s="188">
        <f t="shared" si="8"/>
        <v>64800000</v>
      </c>
      <c r="W10" s="188">
        <f t="shared" ref="W10:X10" si="9">SUM(W6:W9)</f>
        <v>18000000</v>
      </c>
      <c r="X10" s="188">
        <f t="shared" si="9"/>
        <v>27000000</v>
      </c>
      <c r="Y10" s="188"/>
      <c r="Z10" s="188">
        <f>SUM(Z6:Z8)</f>
        <v>35700000</v>
      </c>
      <c r="AA10" s="189">
        <f t="shared" si="4"/>
        <v>461850000</v>
      </c>
      <c r="AB10" s="188">
        <f t="shared" ref="AB10:AM10" si="10">SUM(AB6:AB9)</f>
        <v>105600000</v>
      </c>
      <c r="AC10" s="188">
        <f t="shared" si="10"/>
        <v>92400000</v>
      </c>
      <c r="AD10" s="188">
        <f t="shared" si="10"/>
        <v>91200000</v>
      </c>
      <c r="AE10" s="188">
        <f t="shared" si="10"/>
        <v>91200000</v>
      </c>
      <c r="AF10" s="188">
        <f t="shared" si="10"/>
        <v>91200000</v>
      </c>
      <c r="AG10" s="188">
        <f t="shared" si="10"/>
        <v>94500000</v>
      </c>
      <c r="AH10" s="188">
        <f t="shared" si="10"/>
        <v>144000000</v>
      </c>
      <c r="AI10" s="188">
        <f t="shared" si="10"/>
        <v>126000000</v>
      </c>
      <c r="AJ10" s="188">
        <f t="shared" si="10"/>
        <v>40950000</v>
      </c>
      <c r="AK10" s="188">
        <f t="shared" si="10"/>
        <v>62400000</v>
      </c>
      <c r="AL10" s="188">
        <f t="shared" si="10"/>
        <v>46800000</v>
      </c>
      <c r="AM10" s="188">
        <f t="shared" si="10"/>
        <v>118800000</v>
      </c>
      <c r="AN10" s="189">
        <f t="shared" si="5"/>
        <v>1105050000</v>
      </c>
    </row>
    <row r="11" ht="26.25" customHeight="1">
      <c r="A11" s="180" t="s">
        <v>162</v>
      </c>
      <c r="B11" s="181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4"/>
    </row>
    <row r="12" ht="26.25" customHeight="1">
      <c r="A12" s="190" t="s">
        <v>163</v>
      </c>
      <c r="B12" s="191">
        <f>'6.5 Sueldos y cargas sociales'!C9</f>
        <v>900000</v>
      </c>
      <c r="C12" s="178">
        <f t="shared" ref="C12:M12" si="11">B12*1.02</f>
        <v>918000</v>
      </c>
      <c r="D12" s="178">
        <f t="shared" si="11"/>
        <v>936360</v>
      </c>
      <c r="E12" s="178">
        <f t="shared" si="11"/>
        <v>955087.2</v>
      </c>
      <c r="F12" s="178">
        <f t="shared" si="11"/>
        <v>974188.944</v>
      </c>
      <c r="G12" s="178">
        <f t="shared" si="11"/>
        <v>993672.7229</v>
      </c>
      <c r="H12" s="178">
        <f t="shared" si="11"/>
        <v>1013546.177</v>
      </c>
      <c r="I12" s="178">
        <f t="shared" si="11"/>
        <v>1033817.101</v>
      </c>
      <c r="J12" s="178">
        <f t="shared" si="11"/>
        <v>1054493.443</v>
      </c>
      <c r="K12" s="178">
        <f t="shared" si="11"/>
        <v>1075583.312</v>
      </c>
      <c r="L12" s="178">
        <f t="shared" si="11"/>
        <v>1097094.978</v>
      </c>
      <c r="M12" s="178">
        <f t="shared" si="11"/>
        <v>1119036.878</v>
      </c>
      <c r="N12" s="179">
        <f t="shared" ref="N12:N14" si="15">SUM(B12:M12)</f>
        <v>12070880.76</v>
      </c>
      <c r="O12" s="178">
        <f t="shared" ref="O12:O14" si="16">M12*1.02</f>
        <v>1141417.615</v>
      </c>
      <c r="P12" s="178">
        <f t="shared" ref="P12:Z12" si="12">O12*1.02</f>
        <v>1164245.967</v>
      </c>
      <c r="Q12" s="178">
        <f t="shared" si="12"/>
        <v>1187530.887</v>
      </c>
      <c r="R12" s="178">
        <f t="shared" si="12"/>
        <v>1211281.504</v>
      </c>
      <c r="S12" s="178">
        <f t="shared" si="12"/>
        <v>1235507.135</v>
      </c>
      <c r="T12" s="178">
        <f t="shared" si="12"/>
        <v>1260217.277</v>
      </c>
      <c r="U12" s="178">
        <f t="shared" si="12"/>
        <v>1285421.623</v>
      </c>
      <c r="V12" s="178">
        <f t="shared" si="12"/>
        <v>1311130.055</v>
      </c>
      <c r="W12" s="178">
        <f t="shared" si="12"/>
        <v>1337352.656</v>
      </c>
      <c r="X12" s="178">
        <f t="shared" si="12"/>
        <v>1364099.71</v>
      </c>
      <c r="Y12" s="178">
        <f t="shared" si="12"/>
        <v>1391381.704</v>
      </c>
      <c r="Z12" s="178">
        <f t="shared" si="12"/>
        <v>1419209.338</v>
      </c>
      <c r="AA12" s="179">
        <f t="shared" ref="AA12:AA22" si="18">SUM(O12:Z12)</f>
        <v>15308795.47</v>
      </c>
      <c r="AB12" s="178">
        <f t="shared" ref="AB12:AB14" si="19">Z12*1.02</f>
        <v>1447593.525</v>
      </c>
      <c r="AC12" s="178">
        <f t="shared" ref="AC12:AM12" si="13">AB12*1.02</f>
        <v>1476545.395</v>
      </c>
      <c r="AD12" s="178">
        <f t="shared" si="13"/>
        <v>1506076.303</v>
      </c>
      <c r="AE12" s="178">
        <f t="shared" si="13"/>
        <v>1536197.829</v>
      </c>
      <c r="AF12" s="178">
        <f t="shared" si="13"/>
        <v>1566921.786</v>
      </c>
      <c r="AG12" s="178">
        <f t="shared" si="13"/>
        <v>1598260.221</v>
      </c>
      <c r="AH12" s="178">
        <f t="shared" si="13"/>
        <v>1630225.426</v>
      </c>
      <c r="AI12" s="178">
        <f t="shared" si="13"/>
        <v>1662829.934</v>
      </c>
      <c r="AJ12" s="178">
        <f t="shared" si="13"/>
        <v>1696086.533</v>
      </c>
      <c r="AK12" s="178">
        <f t="shared" si="13"/>
        <v>1730008.264</v>
      </c>
      <c r="AL12" s="178">
        <f t="shared" si="13"/>
        <v>1764608.429</v>
      </c>
      <c r="AM12" s="178">
        <f t="shared" si="13"/>
        <v>1799900.597</v>
      </c>
      <c r="AN12" s="179">
        <f t="shared" ref="AN12:AN22" si="21">SUM(AB12:AM12)</f>
        <v>19415254.24</v>
      </c>
    </row>
    <row r="13" ht="26.25" customHeight="1">
      <c r="A13" s="190" t="s">
        <v>164</v>
      </c>
      <c r="B13" s="191">
        <f>'6.5 Sueldos y cargas sociales'!C10</f>
        <v>75000</v>
      </c>
      <c r="C13" s="178">
        <f t="shared" ref="C13:M13" si="14">B13*1.02</f>
        <v>76500</v>
      </c>
      <c r="D13" s="178">
        <f t="shared" si="14"/>
        <v>78030</v>
      </c>
      <c r="E13" s="178">
        <f t="shared" si="14"/>
        <v>79590.6</v>
      </c>
      <c r="F13" s="178">
        <f t="shared" si="14"/>
        <v>81182.412</v>
      </c>
      <c r="G13" s="178">
        <f t="shared" si="14"/>
        <v>82806.06024</v>
      </c>
      <c r="H13" s="178">
        <f t="shared" si="14"/>
        <v>84462.18144</v>
      </c>
      <c r="I13" s="178">
        <f t="shared" si="14"/>
        <v>86151.42507</v>
      </c>
      <c r="J13" s="178">
        <f t="shared" si="14"/>
        <v>87874.45358</v>
      </c>
      <c r="K13" s="178">
        <f t="shared" si="14"/>
        <v>89631.94265</v>
      </c>
      <c r="L13" s="178">
        <f t="shared" si="14"/>
        <v>91424.5815</v>
      </c>
      <c r="M13" s="178">
        <f t="shared" si="14"/>
        <v>93253.07313</v>
      </c>
      <c r="N13" s="179">
        <f t="shared" si="15"/>
        <v>1005906.73</v>
      </c>
      <c r="O13" s="178">
        <f t="shared" si="16"/>
        <v>95118.13459</v>
      </c>
      <c r="P13" s="178">
        <f t="shared" ref="P13:Z13" si="17">O13*1.02</f>
        <v>97020.49728</v>
      </c>
      <c r="Q13" s="178">
        <f t="shared" si="17"/>
        <v>98960.90723</v>
      </c>
      <c r="R13" s="178">
        <f t="shared" si="17"/>
        <v>100940.1254</v>
      </c>
      <c r="S13" s="178">
        <f t="shared" si="17"/>
        <v>102958.9279</v>
      </c>
      <c r="T13" s="178">
        <f t="shared" si="17"/>
        <v>105018.1064</v>
      </c>
      <c r="U13" s="178">
        <f t="shared" si="17"/>
        <v>107118.4686</v>
      </c>
      <c r="V13" s="178">
        <f t="shared" si="17"/>
        <v>109260.8379</v>
      </c>
      <c r="W13" s="178">
        <f t="shared" si="17"/>
        <v>111446.0547</v>
      </c>
      <c r="X13" s="178">
        <f t="shared" si="17"/>
        <v>113674.9758</v>
      </c>
      <c r="Y13" s="178">
        <f t="shared" si="17"/>
        <v>115948.4753</v>
      </c>
      <c r="Z13" s="178">
        <f t="shared" si="17"/>
        <v>118267.4448</v>
      </c>
      <c r="AA13" s="179">
        <f t="shared" si="18"/>
        <v>1275732.956</v>
      </c>
      <c r="AB13" s="178">
        <f t="shared" si="19"/>
        <v>120632.7937</v>
      </c>
      <c r="AC13" s="178">
        <f t="shared" ref="AC13:AM13" si="20">AB13*1.02</f>
        <v>123045.4496</v>
      </c>
      <c r="AD13" s="178">
        <f t="shared" si="20"/>
        <v>125506.3586</v>
      </c>
      <c r="AE13" s="178">
        <f t="shared" si="20"/>
        <v>128016.4857</v>
      </c>
      <c r="AF13" s="178">
        <f t="shared" si="20"/>
        <v>130576.8155</v>
      </c>
      <c r="AG13" s="178">
        <f t="shared" si="20"/>
        <v>133188.3518</v>
      </c>
      <c r="AH13" s="178">
        <f t="shared" si="20"/>
        <v>135852.1188</v>
      </c>
      <c r="AI13" s="178">
        <f t="shared" si="20"/>
        <v>138569.1612</v>
      </c>
      <c r="AJ13" s="178">
        <f t="shared" si="20"/>
        <v>141340.5444</v>
      </c>
      <c r="AK13" s="178">
        <f t="shared" si="20"/>
        <v>144167.3553</v>
      </c>
      <c r="AL13" s="178">
        <f t="shared" si="20"/>
        <v>147050.7024</v>
      </c>
      <c r="AM13" s="178">
        <f t="shared" si="20"/>
        <v>149991.7164</v>
      </c>
      <c r="AN13" s="179">
        <f t="shared" si="21"/>
        <v>1617937.853</v>
      </c>
    </row>
    <row r="14" ht="26.25" customHeight="1">
      <c r="A14" s="190" t="s">
        <v>165</v>
      </c>
      <c r="B14" s="191">
        <f>'6.5 Sueldos y cargas sociales'!C22</f>
        <v>280800</v>
      </c>
      <c r="C14" s="178">
        <f t="shared" ref="C14:M14" si="22">B14*1.02</f>
        <v>286416</v>
      </c>
      <c r="D14" s="178">
        <f t="shared" si="22"/>
        <v>292144.32</v>
      </c>
      <c r="E14" s="178">
        <f t="shared" si="22"/>
        <v>297987.2064</v>
      </c>
      <c r="F14" s="178">
        <f t="shared" si="22"/>
        <v>303946.9505</v>
      </c>
      <c r="G14" s="178">
        <f t="shared" si="22"/>
        <v>310025.8895</v>
      </c>
      <c r="H14" s="178">
        <f t="shared" si="22"/>
        <v>316226.4073</v>
      </c>
      <c r="I14" s="178">
        <f t="shared" si="22"/>
        <v>322550.9355</v>
      </c>
      <c r="J14" s="178">
        <f t="shared" si="22"/>
        <v>329001.9542</v>
      </c>
      <c r="K14" s="178">
        <f t="shared" si="22"/>
        <v>335581.9933</v>
      </c>
      <c r="L14" s="178">
        <f t="shared" si="22"/>
        <v>342293.6331</v>
      </c>
      <c r="M14" s="178">
        <f t="shared" si="22"/>
        <v>349139.5058</v>
      </c>
      <c r="N14" s="179">
        <f t="shared" si="15"/>
        <v>3766114.796</v>
      </c>
      <c r="O14" s="178">
        <f t="shared" si="16"/>
        <v>356122.2959</v>
      </c>
      <c r="P14" s="178">
        <f t="shared" ref="P14:Z14" si="23">O14*1.02</f>
        <v>363244.7418</v>
      </c>
      <c r="Q14" s="178">
        <f t="shared" si="23"/>
        <v>370509.6367</v>
      </c>
      <c r="R14" s="178">
        <f t="shared" si="23"/>
        <v>377919.8294</v>
      </c>
      <c r="S14" s="178">
        <f t="shared" si="23"/>
        <v>385478.226</v>
      </c>
      <c r="T14" s="178">
        <f t="shared" si="23"/>
        <v>393187.7905</v>
      </c>
      <c r="U14" s="178">
        <f t="shared" si="23"/>
        <v>401051.5463</v>
      </c>
      <c r="V14" s="178">
        <f t="shared" si="23"/>
        <v>409072.5772</v>
      </c>
      <c r="W14" s="178">
        <f t="shared" si="23"/>
        <v>417254.0288</v>
      </c>
      <c r="X14" s="178">
        <f t="shared" si="23"/>
        <v>425599.1094</v>
      </c>
      <c r="Y14" s="178">
        <f t="shared" si="23"/>
        <v>434111.0916</v>
      </c>
      <c r="Z14" s="178">
        <f t="shared" si="23"/>
        <v>442793.3134</v>
      </c>
      <c r="AA14" s="179">
        <f t="shared" si="18"/>
        <v>4776344.187</v>
      </c>
      <c r="AB14" s="178">
        <f t="shared" si="19"/>
        <v>451649.1797</v>
      </c>
      <c r="AC14" s="178">
        <f t="shared" ref="AC14:AM14" si="24">AB14*1.02</f>
        <v>460682.1632</v>
      </c>
      <c r="AD14" s="178">
        <f t="shared" si="24"/>
        <v>469895.8065</v>
      </c>
      <c r="AE14" s="178">
        <f t="shared" si="24"/>
        <v>479293.7226</v>
      </c>
      <c r="AF14" s="178">
        <f t="shared" si="24"/>
        <v>488879.5971</v>
      </c>
      <c r="AG14" s="178">
        <f t="shared" si="24"/>
        <v>498657.189</v>
      </c>
      <c r="AH14" s="178">
        <f t="shared" si="24"/>
        <v>508630.3328</v>
      </c>
      <c r="AI14" s="178">
        <f t="shared" si="24"/>
        <v>518802.9395</v>
      </c>
      <c r="AJ14" s="178">
        <f t="shared" si="24"/>
        <v>529178.9983</v>
      </c>
      <c r="AK14" s="178">
        <f t="shared" si="24"/>
        <v>539762.5782</v>
      </c>
      <c r="AL14" s="178">
        <f t="shared" si="24"/>
        <v>550557.8298</v>
      </c>
      <c r="AM14" s="178">
        <f t="shared" si="24"/>
        <v>561568.9864</v>
      </c>
      <c r="AN14" s="179">
        <f t="shared" si="21"/>
        <v>6057559.323</v>
      </c>
    </row>
    <row r="15" ht="26.25" customHeight="1">
      <c r="A15" s="175" t="s">
        <v>166</v>
      </c>
      <c r="B15" s="178"/>
      <c r="C15" s="178"/>
      <c r="D15" s="178"/>
      <c r="E15" s="178">
        <v>500000.0</v>
      </c>
      <c r="F15" s="178">
        <v>200000.0</v>
      </c>
      <c r="G15" s="178">
        <v>100000.0</v>
      </c>
      <c r="H15" s="178">
        <v>100000.0</v>
      </c>
      <c r="I15" s="178">
        <v>100000.0</v>
      </c>
      <c r="J15" s="178">
        <v>100000.0</v>
      </c>
      <c r="K15" s="178">
        <v>100000.0</v>
      </c>
      <c r="L15" s="178">
        <v>100000.0</v>
      </c>
      <c r="M15" s="178">
        <v>100000.0</v>
      </c>
      <c r="N15" s="179">
        <f>SUM(C15:M15)</f>
        <v>1400000</v>
      </c>
      <c r="O15" s="178">
        <v>100000.0</v>
      </c>
      <c r="P15" s="178">
        <v>100000.0</v>
      </c>
      <c r="Q15" s="178">
        <v>100000.0</v>
      </c>
      <c r="R15" s="178">
        <v>100000.0</v>
      </c>
      <c r="S15" s="178">
        <v>100000.0</v>
      </c>
      <c r="T15" s="178">
        <v>100000.0</v>
      </c>
      <c r="U15" s="178">
        <v>100000.0</v>
      </c>
      <c r="V15" s="178">
        <v>100000.0</v>
      </c>
      <c r="W15" s="178">
        <v>100000.0</v>
      </c>
      <c r="X15" s="178">
        <v>100000.0</v>
      </c>
      <c r="Y15" s="178">
        <v>100000.0</v>
      </c>
      <c r="Z15" s="178">
        <v>100000.0</v>
      </c>
      <c r="AA15" s="179">
        <f t="shared" si="18"/>
        <v>1200000</v>
      </c>
      <c r="AB15" s="178">
        <v>100000.0</v>
      </c>
      <c r="AC15" s="178">
        <v>100000.0</v>
      </c>
      <c r="AD15" s="178">
        <v>100000.0</v>
      </c>
      <c r="AE15" s="178">
        <v>100000.0</v>
      </c>
      <c r="AF15" s="178">
        <v>100000.0</v>
      </c>
      <c r="AG15" s="178">
        <v>100000.0</v>
      </c>
      <c r="AH15" s="178">
        <v>100000.0</v>
      </c>
      <c r="AI15" s="178">
        <v>100000.0</v>
      </c>
      <c r="AJ15" s="178">
        <v>100000.0</v>
      </c>
      <c r="AK15" s="178">
        <v>100000.0</v>
      </c>
      <c r="AL15" s="178">
        <v>100000.0</v>
      </c>
      <c r="AM15" s="178">
        <v>100000.0</v>
      </c>
      <c r="AN15" s="179">
        <f t="shared" si="21"/>
        <v>1200000</v>
      </c>
    </row>
    <row r="16" ht="26.25" customHeight="1">
      <c r="A16" s="192" t="s">
        <v>167</v>
      </c>
      <c r="B16" s="177">
        <v>0.0</v>
      </c>
      <c r="C16" s="177">
        <v>0.0</v>
      </c>
      <c r="D16" s="177">
        <v>0.0</v>
      </c>
      <c r="E16" s="177">
        <v>0.0</v>
      </c>
      <c r="F16" s="177">
        <v>0.0</v>
      </c>
      <c r="G16" s="177">
        <v>0.0</v>
      </c>
      <c r="H16" s="177">
        <v>0.0</v>
      </c>
      <c r="I16" s="177">
        <v>0.0</v>
      </c>
      <c r="J16" s="177">
        <v>0.0</v>
      </c>
      <c r="K16" s="177">
        <v>0.0</v>
      </c>
      <c r="L16" s="177">
        <v>0.0</v>
      </c>
      <c r="M16" s="177">
        <f>'Modelo Matriz de Gastos '!B11*'6.4.1 PES -Estimación de ventas'!C17*'6.4.1 PES -Estimación de ventas'!E17*'6.4.1 PES -Estimación de ventas'!G17</f>
        <v>6349500</v>
      </c>
      <c r="N16" s="179">
        <f t="shared" ref="N16:N22" si="25">SUM(B16:M16)</f>
        <v>6349500</v>
      </c>
      <c r="O16" s="177">
        <f>'Modelo Matriz de Gastos '!H11*'6.4.1 PES -Estimación de ventas'!C29*'6.4.1 PES -Estimación de ventas'!E29*'6.4.1 PES -Estimación de ventas'!G29</f>
        <v>27429840</v>
      </c>
      <c r="P16" s="177">
        <f>'Modelo Matriz de Gastos '!H11*'6.4.1 PES -Estimación de ventas'!C30*'6.4.1 PES -Estimación de ventas'!E30*'6.4.1 PES -Estimación de ventas'!G30</f>
        <v>18286560</v>
      </c>
      <c r="Q16" s="177">
        <v>0.0</v>
      </c>
      <c r="R16" s="177">
        <v>0.0</v>
      </c>
      <c r="S16" s="177">
        <v>0.0</v>
      </c>
      <c r="T16" s="177">
        <v>0.0</v>
      </c>
      <c r="U16" s="177">
        <v>0.0</v>
      </c>
      <c r="V16" s="177">
        <v>0.0</v>
      </c>
      <c r="W16" s="177">
        <v>0.0</v>
      </c>
      <c r="X16" s="177">
        <v>0.0</v>
      </c>
      <c r="Y16" s="177">
        <v>0.0</v>
      </c>
      <c r="Z16" s="177">
        <f>'Modelo Matriz de Gastos '!H11*'6.4.1 PES -Estimación de ventas'!C40*'6.4.1 PES -Estimación de ventas'!E40*'6.4.1 PES -Estimación de ventas'!G40</f>
        <v>21334320</v>
      </c>
      <c r="AA16" s="179">
        <f t="shared" si="18"/>
        <v>67050720</v>
      </c>
      <c r="AB16" s="193">
        <f>'Modelo Matriz de Gastos '!N11*'6.4.1 PES -Estimación de ventas'!C52*'6.4.1 PES -Estimación de ventas'!E52*'6.4.1 PES -Estimación de ventas'!G52</f>
        <v>60467558.4</v>
      </c>
      <c r="AC16" s="193">
        <f>'Modelo Matriz de Gastos '!N11*'6.4.1 PES -Estimación de ventas'!C53*'6.4.1 PES -Estimación de ventas'!E53*'6.4.1 PES -Estimación de ventas'!G53</f>
        <v>52909113.6</v>
      </c>
      <c r="AD16" s="177">
        <v>0.0</v>
      </c>
      <c r="AE16" s="177">
        <v>0.0</v>
      </c>
      <c r="AF16" s="177">
        <v>0.0</v>
      </c>
      <c r="AG16" s="177">
        <v>0.0</v>
      </c>
      <c r="AH16" s="177">
        <v>0.0</v>
      </c>
      <c r="AI16" s="177">
        <v>0.0</v>
      </c>
      <c r="AJ16" s="177">
        <v>0.0</v>
      </c>
      <c r="AK16" s="177">
        <v>0.0</v>
      </c>
      <c r="AL16" s="177">
        <v>0.0</v>
      </c>
      <c r="AM16" s="177">
        <f>'Modelo Matriz de Gastos '!N11*'6.4.1 PES -Estimación de ventas'!C63*'6.4.1 PES -Estimación de ventas'!E63*'6.4.1 PES -Estimación de ventas'!G63</f>
        <v>68026003.2</v>
      </c>
      <c r="AN16" s="179">
        <f t="shared" si="21"/>
        <v>181402675.2</v>
      </c>
    </row>
    <row r="17" ht="26.25" customHeight="1">
      <c r="A17" s="175" t="s">
        <v>168</v>
      </c>
      <c r="B17" s="178">
        <v>0.0</v>
      </c>
      <c r="C17" s="178">
        <v>0.0</v>
      </c>
      <c r="D17" s="178">
        <v>0.0</v>
      </c>
      <c r="E17" s="194">
        <f>'Modelo Matriz de Gastos '!B25*'6.4.1 PES -Estimación de ventas'!C54*'6.4.1 PES -Estimación de ventas'!E9*'6.4.1 PES -Estimación de ventas'!G9</f>
        <v>3514500</v>
      </c>
      <c r="F17" s="178">
        <f>'Modelo Matriz de Gastos '!B25*'6.4.1 PES -Estimación de ventas'!C10*'6.4.1 PES -Estimación de ventas'!E10*'6.4.1 PES -Estimación de ventas'!G10</f>
        <v>5857500</v>
      </c>
      <c r="G17" s="178">
        <v>0.0</v>
      </c>
      <c r="H17" s="178">
        <v>0.0</v>
      </c>
      <c r="I17" s="178">
        <v>0.0</v>
      </c>
      <c r="J17" s="178">
        <v>0.0</v>
      </c>
      <c r="K17" s="178">
        <v>0.0</v>
      </c>
      <c r="L17" s="178">
        <v>0.0</v>
      </c>
      <c r="M17" s="178">
        <v>0.0</v>
      </c>
      <c r="N17" s="179">
        <f t="shared" si="25"/>
        <v>9372000</v>
      </c>
      <c r="O17" s="177">
        <v>0.0</v>
      </c>
      <c r="P17" s="177">
        <v>0.0</v>
      </c>
      <c r="Q17" s="177">
        <f>'Modelo Matriz de Gastos '!H25*'6.4.1 PES -Estimación de ventas'!C31*'6.4.1 PES -Estimación de ventas'!E31*'6.4.1 PES -Estimación de ventas'!G31</f>
        <v>25304400</v>
      </c>
      <c r="R17" s="177">
        <f>'Modelo Matriz de Gastos '!H25*'6.4.1 PES -Estimación de ventas'!C32*'6.4.1 PES -Estimación de ventas'!E32*'6.4.1 PES -Estimación de ventas'!G32</f>
        <v>29521800</v>
      </c>
      <c r="S17" s="177">
        <f>'Modelo Matriz de Gastos '!B25*'6.4.1 PES -Estimación de ventas'!C33*'6.4.1 PES -Estimación de ventas'!E33*'6.4.1 PES -Estimación de ventas'!G33</f>
        <v>21087000</v>
      </c>
      <c r="T17" s="177">
        <v>0.0</v>
      </c>
      <c r="U17" s="177">
        <v>0.0</v>
      </c>
      <c r="V17" s="177">
        <v>0.0</v>
      </c>
      <c r="W17" s="177">
        <v>0.0</v>
      </c>
      <c r="X17" s="177">
        <v>0.0</v>
      </c>
      <c r="Y17" s="177">
        <v>0.0</v>
      </c>
      <c r="Z17" s="177">
        <v>0.0</v>
      </c>
      <c r="AA17" s="179">
        <f t="shared" si="18"/>
        <v>75913200</v>
      </c>
      <c r="AB17" s="177">
        <v>0.0</v>
      </c>
      <c r="AC17" s="177">
        <v>0.0</v>
      </c>
      <c r="AD17" s="195">
        <f>'Modelo Matriz de Gastos '!N25*'6.4.1 PES -Estimación de ventas'!C54*'6.4.1 PES -Estimación de ventas'!E54*'6.4.1 PES -Estimación de ventas'!G54</f>
        <v>55782144</v>
      </c>
      <c r="AE17" s="193">
        <f>'Modelo Matriz de Gastos '!N25*'6.4.1 PES -Estimación de ventas'!C55*'6.4.1 PES -Estimación de ventas'!E55*'6.4.1 PES -Estimación de ventas'!G55</f>
        <v>55782144</v>
      </c>
      <c r="AF17" s="193">
        <f>'Modelo Matriz de Gastos '!N25*'6.4.1 PES -Estimación de ventas'!C56*'6.4.1 PES -Estimación de ventas'!E56*'6.4.1 PES -Estimación de ventas'!G56</f>
        <v>55782144</v>
      </c>
      <c r="AG17" s="193">
        <v>0.0</v>
      </c>
      <c r="AH17" s="193">
        <v>0.0</v>
      </c>
      <c r="AI17" s="177">
        <v>0.0</v>
      </c>
      <c r="AJ17" s="177">
        <v>0.0</v>
      </c>
      <c r="AK17" s="177">
        <v>0.0</v>
      </c>
      <c r="AL17" s="177">
        <v>0.0</v>
      </c>
      <c r="AM17" s="177">
        <v>0.0</v>
      </c>
      <c r="AN17" s="179">
        <f t="shared" si="21"/>
        <v>167346432</v>
      </c>
    </row>
    <row r="18" ht="26.25" customHeight="1">
      <c r="A18" s="175" t="s">
        <v>169</v>
      </c>
      <c r="B18" s="178">
        <v>0.0</v>
      </c>
      <c r="C18" s="178">
        <v>0.0</v>
      </c>
      <c r="D18" s="178">
        <v>0.0</v>
      </c>
      <c r="E18" s="178">
        <v>0.0</v>
      </c>
      <c r="F18" s="178">
        <v>0.0</v>
      </c>
      <c r="G18" s="178">
        <f>'Modelo Matriz de Gastos '!B39*'6.4.1 PES -Estimación de ventas'!C11*'6.4.1 PES -Estimación de ventas'!E11*'6.4.1 PES -Estimación de ventas'!G11</f>
        <v>15126993</v>
      </c>
      <c r="H18" s="178">
        <f>'Modelo Matriz de Gastos '!B39*'6.4.1 PES -Estimación de ventas'!C12*'6.4.1 PES -Estimación de ventas'!E12*'6.4.1 PES -Estimación de ventas'!G12</f>
        <v>14406660</v>
      </c>
      <c r="I18" s="178">
        <f>'Modelo Matriz de Gastos '!B39*'6.4.1 PES -Estimación de ventas'!C13*'6.4.1 PES -Estimación de ventas'!E13*'6.4.1 PES -Estimación de ventas'!G13</f>
        <v>13686327</v>
      </c>
      <c r="J18" s="178">
        <v>0.0</v>
      </c>
      <c r="K18" s="178">
        <v>0.0</v>
      </c>
      <c r="L18" s="178">
        <v>0.0</v>
      </c>
      <c r="M18" s="178">
        <v>0.0</v>
      </c>
      <c r="N18" s="179">
        <f t="shared" si="25"/>
        <v>43219980</v>
      </c>
      <c r="O18" s="177">
        <v>0.0</v>
      </c>
      <c r="P18" s="177">
        <v>0.0</v>
      </c>
      <c r="Q18" s="177">
        <v>0.0</v>
      </c>
      <c r="R18" s="177">
        <v>0.0</v>
      </c>
      <c r="S18" s="177">
        <v>0.0</v>
      </c>
      <c r="T18" s="177">
        <f>'Modelo Matriz de Gastos '!H39*'6.4.1 PES -Estimación de ventas'!C34*'6.4.1 PES -Estimación de ventas'!E34*'6.4.1 PES -Estimación de ventas'!G34</f>
        <v>28813320</v>
      </c>
      <c r="U18" s="177">
        <f>'Modelo Matriz de Gastos '!H39*'6.4.1 PES -Estimación de ventas'!C35*'6.4.1 PES -Estimación de ventas'!E35*'6.4.1 PES -Estimación de ventas'!G35</f>
        <v>60507972</v>
      </c>
      <c r="V18" s="177">
        <f>'Modelo Matriz de Gastos '!H39*'6.4.1 PES -Estimación de ventas'!C36*'6.4.1 PES -Estimación de ventas'!E36*'6.4.1 PES -Estimación de ventas'!G36</f>
        <v>51863976</v>
      </c>
      <c r="W18" s="177">
        <v>0.0</v>
      </c>
      <c r="X18" s="177">
        <v>0.0</v>
      </c>
      <c r="Y18" s="177">
        <v>0.0</v>
      </c>
      <c r="Z18" s="177">
        <v>0.0</v>
      </c>
      <c r="AA18" s="179">
        <f t="shared" si="18"/>
        <v>141185268</v>
      </c>
      <c r="AB18" s="177">
        <v>0.0</v>
      </c>
      <c r="AC18" s="177">
        <v>0.0</v>
      </c>
      <c r="AD18" s="177">
        <v>0.0</v>
      </c>
      <c r="AE18" s="177">
        <v>0.0</v>
      </c>
      <c r="AF18" s="193">
        <v>0.0</v>
      </c>
      <c r="AG18" s="193">
        <f>'Modelo Matriz de Gastos '!N39*'6.4.1 PES -Estimación de ventas'!C57*'6.4.1 PES -Estimación de ventas'!E57*'6.4.1 PES -Estimación de ventas'!G57</f>
        <v>75029885.28</v>
      </c>
      <c r="AH18" s="193">
        <f>'Modelo Matriz de Gastos '!N39*'6.4.1 PES -Estimación de ventas'!C58*'6.4.1 PES -Estimación de ventas'!E58*'6.4.1 PES -Estimación de ventas'!G58</f>
        <v>114331253.8</v>
      </c>
      <c r="AI18" s="177">
        <f> 'Modelo Matriz de Gastos '!N39*'6.4.1 PES -Estimación de ventas'!C59*'6.4.1 PES -Estimación de ventas'!E61*'6.4.1 PES -Estimación de ventas'!G59</f>
        <v>100039847</v>
      </c>
      <c r="AJ18" s="177">
        <v>0.0</v>
      </c>
      <c r="AK18" s="177">
        <v>0.0</v>
      </c>
      <c r="AL18" s="177">
        <v>0.0</v>
      </c>
      <c r="AM18" s="177">
        <v>0.0</v>
      </c>
      <c r="AN18" s="179">
        <f t="shared" si="21"/>
        <v>289400986.1</v>
      </c>
    </row>
    <row r="19" ht="26.25" customHeight="1">
      <c r="A19" s="175" t="s">
        <v>170</v>
      </c>
      <c r="B19" s="178">
        <v>0.0</v>
      </c>
      <c r="C19" s="178">
        <v>0.0</v>
      </c>
      <c r="D19" s="178">
        <v>0.0</v>
      </c>
      <c r="E19" s="178">
        <v>0.0</v>
      </c>
      <c r="F19" s="178">
        <v>0.0</v>
      </c>
      <c r="G19" s="178">
        <v>0.0</v>
      </c>
      <c r="H19" s="178">
        <v>0.0</v>
      </c>
      <c r="I19" s="178">
        <v>0.0</v>
      </c>
      <c r="J19" s="178">
        <f>'Modelo Matriz de Gastos '!B54*'6.4.1 PES -Estimación de ventas'!C14*'6.4.1 PES -Estimación de ventas'!E14*'6.4.1 PES -Estimación de ventas'!G14</f>
        <v>9464400</v>
      </c>
      <c r="K19" s="178">
        <f>'Modelo Matriz de Gastos '!B54*'6.4.1 PES -Estimación de ventas'!C15*'6.4.1 PES -Estimación de ventas'!E15*'6.4.1 PES -Estimación de ventas'!G15</f>
        <v>8604000</v>
      </c>
      <c r="L19" s="178">
        <f>'Modelo Matriz de Gastos '!B54*'6.4.1 PES -Estimación de ventas'!C16*'6.4.1 PES -Estimación de ventas'!E16*'6.4.1 PES -Estimación de ventas'!G16</f>
        <v>10324800</v>
      </c>
      <c r="M19" s="178">
        <v>0.0</v>
      </c>
      <c r="N19" s="179">
        <f t="shared" si="25"/>
        <v>28393200</v>
      </c>
      <c r="O19" s="177">
        <v>0.0</v>
      </c>
      <c r="P19" s="177">
        <v>0.0</v>
      </c>
      <c r="Q19" s="177">
        <v>0.0</v>
      </c>
      <c r="R19" s="177">
        <v>0.0</v>
      </c>
      <c r="S19" s="177">
        <v>0.0</v>
      </c>
      <c r="T19" s="177">
        <v>0.0</v>
      </c>
      <c r="U19" s="177">
        <v>0.0</v>
      </c>
      <c r="V19" s="177">
        <v>0.0</v>
      </c>
      <c r="W19" s="177">
        <f>'Modelo Matriz de Gastos '!H54*'6.4.2 OPT Estimación de ventas '!C14*'6.4.2 OPT Estimación de ventas '!E14*'6.4.2 OPT Estimación de ventas '!G15</f>
        <v>16674552</v>
      </c>
      <c r="X19" s="177">
        <f>'Modelo Matriz de Gastos '!H54*'6.4.1 PES -Estimación de ventas'!C38*'6.4.1 PES -Estimación de ventas'!E38*'6.4.1 PES -Estimación de ventas'!G38</f>
        <v>15796944</v>
      </c>
      <c r="Y19" s="177">
        <f>'Modelo Matriz de Gastos '!H54*'6.4.1 PES -Estimación de ventas'!C39*'6.4.1 PES -Estimación de ventas'!E39*'6.4.1 PES -Estimación de ventas'!G39</f>
        <v>12286512</v>
      </c>
      <c r="Z19" s="177">
        <v>0.0</v>
      </c>
      <c r="AA19" s="179">
        <f t="shared" si="18"/>
        <v>44758008</v>
      </c>
      <c r="AB19" s="177">
        <v>0.0</v>
      </c>
      <c r="AC19" s="177">
        <v>0.0</v>
      </c>
      <c r="AD19" s="177">
        <v>0.0</v>
      </c>
      <c r="AE19" s="177">
        <v>0.0</v>
      </c>
      <c r="AF19" s="193">
        <v>0.0</v>
      </c>
      <c r="AG19" s="193">
        <v>0.0</v>
      </c>
      <c r="AH19" s="193">
        <v>0.0</v>
      </c>
      <c r="AI19" s="177">
        <v>0.0</v>
      </c>
      <c r="AJ19" s="177">
        <f>'Modelo Matriz de Gastos '!N54*'6.4.1 PES -Estimación de ventas'!C60*'6.4.1 PES -Estimación de ventas'!E60*'6.4.1 PES -Estimación de ventas'!G60</f>
        <v>22852912.32</v>
      </c>
      <c r="AK19" s="177">
        <f>'Modelo Matriz de Gastos '!N54*'6.4.1 PES -Estimación de ventas'!C38*'6.4.1 PES -Estimación de ventas'!E38*'6.4.1 PES -Estimación de ventas'!G38</f>
        <v>19588210.56</v>
      </c>
      <c r="AL19" s="177">
        <f>'Modelo Matriz de Gastos '!N54*'6.4.1 PES -Estimación de ventas'!C62*'6.4.1 PES -Estimación de ventas'!E62*'6.4.1 PES -Estimación de ventas'!G62</f>
        <v>26117614.08</v>
      </c>
      <c r="AM19" s="177">
        <v>0.0</v>
      </c>
      <c r="AN19" s="179">
        <f t="shared" si="21"/>
        <v>68558736.96</v>
      </c>
    </row>
    <row r="20" ht="26.25" customHeight="1">
      <c r="A20" s="175" t="s">
        <v>171</v>
      </c>
      <c r="B20" s="178">
        <v>25000.0</v>
      </c>
      <c r="C20" s="178">
        <f t="shared" ref="C20:M20" si="26">B20*1.02</f>
        <v>25500</v>
      </c>
      <c r="D20" s="178">
        <f t="shared" si="26"/>
        <v>26010</v>
      </c>
      <c r="E20" s="178">
        <f t="shared" si="26"/>
        <v>26530.2</v>
      </c>
      <c r="F20" s="178">
        <f t="shared" si="26"/>
        <v>27060.804</v>
      </c>
      <c r="G20" s="178">
        <f t="shared" si="26"/>
        <v>27602.02008</v>
      </c>
      <c r="H20" s="178">
        <f t="shared" si="26"/>
        <v>28154.06048</v>
      </c>
      <c r="I20" s="178">
        <f t="shared" si="26"/>
        <v>28717.14169</v>
      </c>
      <c r="J20" s="178">
        <f t="shared" si="26"/>
        <v>29291.48453</v>
      </c>
      <c r="K20" s="178">
        <f t="shared" si="26"/>
        <v>29877.31422</v>
      </c>
      <c r="L20" s="178">
        <f t="shared" si="26"/>
        <v>30474.8605</v>
      </c>
      <c r="M20" s="178">
        <f t="shared" si="26"/>
        <v>31084.35771</v>
      </c>
      <c r="N20" s="179">
        <f t="shared" si="25"/>
        <v>335302.2432</v>
      </c>
      <c r="O20" s="178">
        <f t="shared" ref="O20:O22" si="30">M20*1.02</f>
        <v>31706.04486</v>
      </c>
      <c r="P20" s="178">
        <f t="shared" ref="P20:Z20" si="27">O20*1.02</f>
        <v>32340.16576</v>
      </c>
      <c r="Q20" s="178">
        <f t="shared" si="27"/>
        <v>32986.96908</v>
      </c>
      <c r="R20" s="178">
        <f t="shared" si="27"/>
        <v>33646.70846</v>
      </c>
      <c r="S20" s="178">
        <f t="shared" si="27"/>
        <v>34319.64263</v>
      </c>
      <c r="T20" s="178">
        <f t="shared" si="27"/>
        <v>35006.03548</v>
      </c>
      <c r="U20" s="178">
        <f t="shared" si="27"/>
        <v>35706.15619</v>
      </c>
      <c r="V20" s="178">
        <f t="shared" si="27"/>
        <v>36420.27931</v>
      </c>
      <c r="W20" s="178">
        <f t="shared" si="27"/>
        <v>37148.6849</v>
      </c>
      <c r="X20" s="178">
        <f t="shared" si="27"/>
        <v>37891.6586</v>
      </c>
      <c r="Y20" s="178">
        <f t="shared" si="27"/>
        <v>38649.49177</v>
      </c>
      <c r="Z20" s="178">
        <f t="shared" si="27"/>
        <v>39422.4816</v>
      </c>
      <c r="AA20" s="179">
        <f t="shared" si="18"/>
        <v>425244.3186</v>
      </c>
      <c r="AB20" s="178">
        <f t="shared" ref="AB20:AB21" si="32">Z20*1.02</f>
        <v>40210.93124</v>
      </c>
      <c r="AC20" s="178">
        <f t="shared" ref="AC20:AM20" si="28">AB20*1.02</f>
        <v>41015.14986</v>
      </c>
      <c r="AD20" s="178">
        <f t="shared" si="28"/>
        <v>41835.45286</v>
      </c>
      <c r="AE20" s="178">
        <f t="shared" si="28"/>
        <v>42672.16192</v>
      </c>
      <c r="AF20" s="178">
        <f t="shared" si="28"/>
        <v>43525.60515</v>
      </c>
      <c r="AG20" s="178">
        <f t="shared" si="28"/>
        <v>44396.11726</v>
      </c>
      <c r="AH20" s="178">
        <f t="shared" si="28"/>
        <v>45284.0396</v>
      </c>
      <c r="AI20" s="178">
        <f t="shared" si="28"/>
        <v>46189.72039</v>
      </c>
      <c r="AJ20" s="178">
        <f t="shared" si="28"/>
        <v>47113.5148</v>
      </c>
      <c r="AK20" s="178">
        <f t="shared" si="28"/>
        <v>48055.7851</v>
      </c>
      <c r="AL20" s="178">
        <f t="shared" si="28"/>
        <v>49016.9008</v>
      </c>
      <c r="AM20" s="178">
        <f t="shared" si="28"/>
        <v>49997.23882</v>
      </c>
      <c r="AN20" s="179">
        <f t="shared" si="21"/>
        <v>539312.6178</v>
      </c>
    </row>
    <row r="21" ht="26.25" customHeight="1">
      <c r="A21" s="175" t="s">
        <v>172</v>
      </c>
      <c r="B21" s="178">
        <v>250000.0</v>
      </c>
      <c r="C21" s="178">
        <f t="shared" ref="C21:M21" si="29">B21*1.02</f>
        <v>255000</v>
      </c>
      <c r="D21" s="178">
        <f t="shared" si="29"/>
        <v>260100</v>
      </c>
      <c r="E21" s="178">
        <f t="shared" si="29"/>
        <v>265302</v>
      </c>
      <c r="F21" s="178">
        <f t="shared" si="29"/>
        <v>270608.04</v>
      </c>
      <c r="G21" s="178">
        <f t="shared" si="29"/>
        <v>276020.2008</v>
      </c>
      <c r="H21" s="178">
        <f t="shared" si="29"/>
        <v>281540.6048</v>
      </c>
      <c r="I21" s="178">
        <f t="shared" si="29"/>
        <v>287171.4169</v>
      </c>
      <c r="J21" s="178">
        <f t="shared" si="29"/>
        <v>292914.8453</v>
      </c>
      <c r="K21" s="178">
        <f t="shared" si="29"/>
        <v>298773.1422</v>
      </c>
      <c r="L21" s="178">
        <f t="shared" si="29"/>
        <v>304748.605</v>
      </c>
      <c r="M21" s="178">
        <f t="shared" si="29"/>
        <v>310843.5771</v>
      </c>
      <c r="N21" s="179">
        <f t="shared" si="25"/>
        <v>3353022.432</v>
      </c>
      <c r="O21" s="178">
        <f t="shared" si="30"/>
        <v>317060.4486</v>
      </c>
      <c r="P21" s="178">
        <f t="shared" ref="P21:Z21" si="31">O21*1.02</f>
        <v>323401.6576</v>
      </c>
      <c r="Q21" s="178">
        <f t="shared" si="31"/>
        <v>329869.6908</v>
      </c>
      <c r="R21" s="178">
        <f t="shared" si="31"/>
        <v>336467.0846</v>
      </c>
      <c r="S21" s="178">
        <f t="shared" si="31"/>
        <v>343196.4263</v>
      </c>
      <c r="T21" s="178">
        <f t="shared" si="31"/>
        <v>350060.3548</v>
      </c>
      <c r="U21" s="178">
        <f t="shared" si="31"/>
        <v>357061.5619</v>
      </c>
      <c r="V21" s="178">
        <f t="shared" si="31"/>
        <v>364202.7931</v>
      </c>
      <c r="W21" s="178">
        <f t="shared" si="31"/>
        <v>371486.849</v>
      </c>
      <c r="X21" s="178">
        <f t="shared" si="31"/>
        <v>378916.586</v>
      </c>
      <c r="Y21" s="178">
        <f t="shared" si="31"/>
        <v>386494.9177</v>
      </c>
      <c r="Z21" s="178">
        <f t="shared" si="31"/>
        <v>394224.816</v>
      </c>
      <c r="AA21" s="179">
        <f t="shared" si="18"/>
        <v>4252443.186</v>
      </c>
      <c r="AB21" s="178">
        <f t="shared" si="32"/>
        <v>402109.3124</v>
      </c>
      <c r="AC21" s="178">
        <f t="shared" ref="AC21:AM21" si="33">AB21*1.02</f>
        <v>410151.4986</v>
      </c>
      <c r="AD21" s="178">
        <f t="shared" si="33"/>
        <v>418354.5286</v>
      </c>
      <c r="AE21" s="178">
        <f t="shared" si="33"/>
        <v>426721.6192</v>
      </c>
      <c r="AF21" s="178">
        <f t="shared" si="33"/>
        <v>435256.0515</v>
      </c>
      <c r="AG21" s="178">
        <f t="shared" si="33"/>
        <v>443961.1726</v>
      </c>
      <c r="AH21" s="178">
        <f t="shared" si="33"/>
        <v>452840.396</v>
      </c>
      <c r="AI21" s="178">
        <f t="shared" si="33"/>
        <v>461897.2039</v>
      </c>
      <c r="AJ21" s="178">
        <f t="shared" si="33"/>
        <v>471135.148</v>
      </c>
      <c r="AK21" s="178">
        <f t="shared" si="33"/>
        <v>480557.851</v>
      </c>
      <c r="AL21" s="178">
        <f t="shared" si="33"/>
        <v>490169.008</v>
      </c>
      <c r="AM21" s="178">
        <f t="shared" si="33"/>
        <v>499972.3882</v>
      </c>
      <c r="AN21" s="179">
        <f t="shared" si="21"/>
        <v>5393126.178</v>
      </c>
    </row>
    <row r="22" ht="26.25" customHeight="1">
      <c r="A22" s="175" t="s">
        <v>173</v>
      </c>
      <c r="B22" s="178">
        <v>358576.0</v>
      </c>
      <c r="C22" s="178">
        <v>0.0</v>
      </c>
      <c r="D22" s="178">
        <v>0.0</v>
      </c>
      <c r="E22" s="178">
        <v>0.0</v>
      </c>
      <c r="F22" s="178">
        <v>0.0</v>
      </c>
      <c r="G22" s="178">
        <v>0.0</v>
      </c>
      <c r="H22" s="178">
        <v>0.0</v>
      </c>
      <c r="I22" s="178">
        <v>0.0</v>
      </c>
      <c r="J22" s="178">
        <v>0.0</v>
      </c>
      <c r="K22" s="178">
        <v>0.0</v>
      </c>
      <c r="L22" s="178">
        <v>0.0</v>
      </c>
      <c r="M22" s="178">
        <v>0.0</v>
      </c>
      <c r="N22" s="179">
        <f t="shared" si="25"/>
        <v>358576</v>
      </c>
      <c r="O22" s="178">
        <f t="shared" si="30"/>
        <v>0</v>
      </c>
      <c r="P22" s="178">
        <v>0.0</v>
      </c>
      <c r="Q22" s="178">
        <v>0.0</v>
      </c>
      <c r="R22" s="178">
        <v>0.0</v>
      </c>
      <c r="S22" s="178">
        <v>0.0</v>
      </c>
      <c r="T22" s="178">
        <v>0.0</v>
      </c>
      <c r="U22" s="178">
        <v>0.0</v>
      </c>
      <c r="V22" s="178">
        <v>0.0</v>
      </c>
      <c r="W22" s="178">
        <v>0.0</v>
      </c>
      <c r="X22" s="178">
        <v>0.0</v>
      </c>
      <c r="Y22" s="178">
        <v>0.0</v>
      </c>
      <c r="Z22" s="178">
        <v>0.0</v>
      </c>
      <c r="AA22" s="179">
        <f t="shared" si="18"/>
        <v>0</v>
      </c>
      <c r="AB22" s="178">
        <v>0.0</v>
      </c>
      <c r="AC22" s="178">
        <v>0.0</v>
      </c>
      <c r="AD22" s="178">
        <v>0.0</v>
      </c>
      <c r="AE22" s="178">
        <v>0.0</v>
      </c>
      <c r="AF22" s="178">
        <v>0.0</v>
      </c>
      <c r="AG22" s="178">
        <v>0.0</v>
      </c>
      <c r="AH22" s="178">
        <v>0.0</v>
      </c>
      <c r="AI22" s="178">
        <v>0.0</v>
      </c>
      <c r="AJ22" s="178">
        <v>0.0</v>
      </c>
      <c r="AK22" s="178">
        <v>0.0</v>
      </c>
      <c r="AL22" s="178">
        <v>0.0</v>
      </c>
      <c r="AM22" s="178">
        <v>0.0</v>
      </c>
      <c r="AN22" s="179">
        <f t="shared" si="21"/>
        <v>0</v>
      </c>
    </row>
    <row r="23" ht="26.25" customHeight="1">
      <c r="A23" s="196" t="s">
        <v>174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9"/>
      <c r="O23" s="178"/>
      <c r="P23" s="178"/>
      <c r="Q23" s="178"/>
      <c r="R23" s="178">
        <v>5000000.0</v>
      </c>
      <c r="S23" s="178"/>
      <c r="T23" s="178"/>
      <c r="U23" s="178"/>
      <c r="V23" s="178"/>
      <c r="W23" s="178"/>
      <c r="X23" s="178"/>
      <c r="Y23" s="178"/>
      <c r="Z23" s="178"/>
      <c r="AA23" s="179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9"/>
    </row>
    <row r="24" ht="26.25" customHeight="1">
      <c r="A24" s="175" t="s">
        <v>175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9"/>
      <c r="O24" s="178"/>
      <c r="P24" s="178"/>
      <c r="Q24" s="178"/>
      <c r="R24" s="178">
        <v>5000000.0</v>
      </c>
      <c r="S24" s="178"/>
      <c r="T24" s="178"/>
      <c r="U24" s="178"/>
      <c r="V24" s="178"/>
      <c r="W24" s="178"/>
      <c r="X24" s="178"/>
      <c r="Y24" s="178"/>
      <c r="Z24" s="178"/>
      <c r="AA24" s="179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9"/>
    </row>
    <row r="25" ht="26.25" customHeight="1">
      <c r="A25" s="196" t="s">
        <v>176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9"/>
      <c r="O25" s="178">
        <f t="shared" ref="O25:O27" si="34">M25*1.02</f>
        <v>0</v>
      </c>
      <c r="P25" s="178"/>
      <c r="Q25" s="178"/>
      <c r="R25" s="178">
        <v>5000000.0</v>
      </c>
      <c r="S25" s="178"/>
      <c r="T25" s="178"/>
      <c r="U25" s="178"/>
      <c r="V25" s="178"/>
      <c r="W25" s="178"/>
      <c r="X25" s="178"/>
      <c r="Y25" s="178"/>
      <c r="Z25" s="178"/>
      <c r="AA25" s="179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9"/>
    </row>
    <row r="26" ht="26.25" customHeight="1">
      <c r="A26" s="175" t="s">
        <v>177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9">
        <f>SUM(B26:M26)</f>
        <v>0</v>
      </c>
      <c r="O26" s="178">
        <f t="shared" si="34"/>
        <v>0</v>
      </c>
      <c r="P26" s="178"/>
      <c r="Q26" s="178"/>
      <c r="R26" s="178">
        <v>5000000.0</v>
      </c>
      <c r="S26" s="178"/>
      <c r="T26" s="178"/>
      <c r="U26" s="178"/>
      <c r="V26" s="178"/>
      <c r="W26" s="178"/>
      <c r="X26" s="178"/>
      <c r="Y26" s="178"/>
      <c r="Z26" s="178"/>
      <c r="AA26" s="179">
        <f t="shared" ref="AA26:AA34" si="37">SUM(O26:Z26)</f>
        <v>5000000</v>
      </c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9">
        <f t="shared" ref="AN26:AN34" si="39">SUM(AB26:AM26)</f>
        <v>0</v>
      </c>
    </row>
    <row r="27" ht="26.25" customHeight="1">
      <c r="A27" s="175" t="s">
        <v>178</v>
      </c>
      <c r="B27" s="178">
        <v>250000.0</v>
      </c>
      <c r="C27" s="178">
        <f t="shared" ref="C27:M27" si="35">B27*1.02</f>
        <v>255000</v>
      </c>
      <c r="D27" s="178">
        <f t="shared" si="35"/>
        <v>260100</v>
      </c>
      <c r="E27" s="178">
        <f t="shared" si="35"/>
        <v>265302</v>
      </c>
      <c r="F27" s="178">
        <f t="shared" si="35"/>
        <v>270608.04</v>
      </c>
      <c r="G27" s="178">
        <f t="shared" si="35"/>
        <v>276020.2008</v>
      </c>
      <c r="H27" s="178">
        <f t="shared" si="35"/>
        <v>281540.6048</v>
      </c>
      <c r="I27" s="178">
        <f t="shared" si="35"/>
        <v>287171.4169</v>
      </c>
      <c r="J27" s="178">
        <f t="shared" si="35"/>
        <v>292914.8453</v>
      </c>
      <c r="K27" s="178">
        <f t="shared" si="35"/>
        <v>298773.1422</v>
      </c>
      <c r="L27" s="178">
        <f t="shared" si="35"/>
        <v>304748.605</v>
      </c>
      <c r="M27" s="178">
        <f t="shared" si="35"/>
        <v>310843.5771</v>
      </c>
      <c r="N27" s="179"/>
      <c r="O27" s="178">
        <f t="shared" si="34"/>
        <v>317060.4486</v>
      </c>
      <c r="P27" s="178">
        <f t="shared" ref="P27:Z27" si="36">O27*1.02</f>
        <v>323401.6576</v>
      </c>
      <c r="Q27" s="178">
        <f t="shared" si="36"/>
        <v>329869.6908</v>
      </c>
      <c r="R27" s="178">
        <f t="shared" si="36"/>
        <v>336467.0846</v>
      </c>
      <c r="S27" s="178">
        <f t="shared" si="36"/>
        <v>343196.4263</v>
      </c>
      <c r="T27" s="178">
        <f t="shared" si="36"/>
        <v>350060.3548</v>
      </c>
      <c r="U27" s="178">
        <f t="shared" si="36"/>
        <v>357061.5619</v>
      </c>
      <c r="V27" s="178">
        <f t="shared" si="36"/>
        <v>364202.7931</v>
      </c>
      <c r="W27" s="178">
        <f t="shared" si="36"/>
        <v>371486.849</v>
      </c>
      <c r="X27" s="178">
        <f t="shared" si="36"/>
        <v>378916.586</v>
      </c>
      <c r="Y27" s="178">
        <f t="shared" si="36"/>
        <v>386494.9177</v>
      </c>
      <c r="Z27" s="178">
        <f t="shared" si="36"/>
        <v>394224.816</v>
      </c>
      <c r="AA27" s="179">
        <f t="shared" si="37"/>
        <v>4252443.186</v>
      </c>
      <c r="AB27" s="178">
        <f>Z27*1.02</f>
        <v>402109.3124</v>
      </c>
      <c r="AC27" s="178">
        <f t="shared" ref="AC27:AM27" si="38">AB27*1.02</f>
        <v>410151.4986</v>
      </c>
      <c r="AD27" s="178">
        <f t="shared" si="38"/>
        <v>418354.5286</v>
      </c>
      <c r="AE27" s="178">
        <f t="shared" si="38"/>
        <v>426721.6192</v>
      </c>
      <c r="AF27" s="178">
        <f t="shared" si="38"/>
        <v>435256.0515</v>
      </c>
      <c r="AG27" s="178">
        <f t="shared" si="38"/>
        <v>443961.1726</v>
      </c>
      <c r="AH27" s="178">
        <f t="shared" si="38"/>
        <v>452840.396</v>
      </c>
      <c r="AI27" s="178">
        <f t="shared" si="38"/>
        <v>461897.2039</v>
      </c>
      <c r="AJ27" s="178">
        <f t="shared" si="38"/>
        <v>471135.148</v>
      </c>
      <c r="AK27" s="178">
        <f t="shared" si="38"/>
        <v>480557.851</v>
      </c>
      <c r="AL27" s="178">
        <f t="shared" si="38"/>
        <v>490169.008</v>
      </c>
      <c r="AM27" s="178">
        <f t="shared" si="38"/>
        <v>499972.3882</v>
      </c>
      <c r="AN27" s="179">
        <f t="shared" si="39"/>
        <v>5393126.178</v>
      </c>
    </row>
    <row r="28" ht="26.25" customHeight="1">
      <c r="A28" s="175" t="s">
        <v>179</v>
      </c>
      <c r="B28" s="178" t="s">
        <v>180</v>
      </c>
      <c r="C28" s="178" t="s">
        <v>180</v>
      </c>
      <c r="D28" s="178" t="s">
        <v>180</v>
      </c>
      <c r="E28" s="178" t="s">
        <v>180</v>
      </c>
      <c r="F28" s="178" t="s">
        <v>180</v>
      </c>
      <c r="G28" s="178" t="s">
        <v>180</v>
      </c>
      <c r="H28" s="178" t="s">
        <v>180</v>
      </c>
      <c r="I28" s="178" t="s">
        <v>180</v>
      </c>
      <c r="J28" s="178" t="s">
        <v>180</v>
      </c>
      <c r="K28" s="178" t="s">
        <v>180</v>
      </c>
      <c r="L28" s="178" t="s">
        <v>180</v>
      </c>
      <c r="M28" s="178" t="s">
        <v>180</v>
      </c>
      <c r="N28" s="179">
        <f t="shared" ref="N28:N29" si="42">SUM(B28:M28)</f>
        <v>0</v>
      </c>
      <c r="O28" s="178" t="s">
        <v>180</v>
      </c>
      <c r="P28" s="178" t="str">
        <f t="shared" ref="P28:Z28" si="40">O28</f>
        <v>1.200.000</v>
      </c>
      <c r="Q28" s="178" t="str">
        <f t="shared" si="40"/>
        <v>1.200.000</v>
      </c>
      <c r="R28" s="178" t="str">
        <f t="shared" si="40"/>
        <v>1.200.000</v>
      </c>
      <c r="S28" s="178" t="str">
        <f t="shared" si="40"/>
        <v>1.200.000</v>
      </c>
      <c r="T28" s="178" t="str">
        <f t="shared" si="40"/>
        <v>1.200.000</v>
      </c>
      <c r="U28" s="178" t="str">
        <f t="shared" si="40"/>
        <v>1.200.000</v>
      </c>
      <c r="V28" s="178" t="str">
        <f t="shared" si="40"/>
        <v>1.200.000</v>
      </c>
      <c r="W28" s="178" t="str">
        <f t="shared" si="40"/>
        <v>1.200.000</v>
      </c>
      <c r="X28" s="178" t="str">
        <f t="shared" si="40"/>
        <v>1.200.000</v>
      </c>
      <c r="Y28" s="178" t="str">
        <f t="shared" si="40"/>
        <v>1.200.000</v>
      </c>
      <c r="Z28" s="178" t="str">
        <f t="shared" si="40"/>
        <v>1.200.000</v>
      </c>
      <c r="AA28" s="179">
        <f t="shared" si="37"/>
        <v>0</v>
      </c>
      <c r="AB28" s="178">
        <v>1500000.0</v>
      </c>
      <c r="AC28" s="178">
        <f t="shared" ref="AC28:AM28" si="41">AB28</f>
        <v>1500000</v>
      </c>
      <c r="AD28" s="178">
        <f t="shared" si="41"/>
        <v>1500000</v>
      </c>
      <c r="AE28" s="178">
        <f t="shared" si="41"/>
        <v>1500000</v>
      </c>
      <c r="AF28" s="178">
        <f t="shared" si="41"/>
        <v>1500000</v>
      </c>
      <c r="AG28" s="178">
        <f t="shared" si="41"/>
        <v>1500000</v>
      </c>
      <c r="AH28" s="178">
        <f t="shared" si="41"/>
        <v>1500000</v>
      </c>
      <c r="AI28" s="178">
        <f t="shared" si="41"/>
        <v>1500000</v>
      </c>
      <c r="AJ28" s="178">
        <f t="shared" si="41"/>
        <v>1500000</v>
      </c>
      <c r="AK28" s="178">
        <f t="shared" si="41"/>
        <v>1500000</v>
      </c>
      <c r="AL28" s="178">
        <f t="shared" si="41"/>
        <v>1500000</v>
      </c>
      <c r="AM28" s="178">
        <f t="shared" si="41"/>
        <v>1500000</v>
      </c>
      <c r="AN28" s="179">
        <f t="shared" si="39"/>
        <v>18000000</v>
      </c>
    </row>
    <row r="29" ht="26.25" customHeight="1">
      <c r="A29" s="175" t="s">
        <v>181</v>
      </c>
      <c r="B29" s="178" t="s">
        <v>180</v>
      </c>
      <c r="C29" s="178" t="s">
        <v>180</v>
      </c>
      <c r="D29" s="178" t="s">
        <v>180</v>
      </c>
      <c r="E29" s="178" t="s">
        <v>180</v>
      </c>
      <c r="F29" s="178" t="s">
        <v>180</v>
      </c>
      <c r="G29" s="178" t="s">
        <v>180</v>
      </c>
      <c r="H29" s="178" t="s">
        <v>180</v>
      </c>
      <c r="I29" s="178" t="s">
        <v>180</v>
      </c>
      <c r="J29" s="178" t="s">
        <v>180</v>
      </c>
      <c r="K29" s="178" t="s">
        <v>180</v>
      </c>
      <c r="L29" s="178" t="s">
        <v>180</v>
      </c>
      <c r="M29" s="178" t="s">
        <v>180</v>
      </c>
      <c r="N29" s="179">
        <f t="shared" si="42"/>
        <v>0</v>
      </c>
      <c r="O29" s="178" t="s">
        <v>180</v>
      </c>
      <c r="P29" s="178" t="str">
        <f t="shared" ref="P29:Z29" si="43">O29</f>
        <v>1.200.000</v>
      </c>
      <c r="Q29" s="178" t="str">
        <f t="shared" si="43"/>
        <v>1.200.000</v>
      </c>
      <c r="R29" s="178" t="str">
        <f t="shared" si="43"/>
        <v>1.200.000</v>
      </c>
      <c r="S29" s="178" t="str">
        <f t="shared" si="43"/>
        <v>1.200.000</v>
      </c>
      <c r="T29" s="178" t="str">
        <f t="shared" si="43"/>
        <v>1.200.000</v>
      </c>
      <c r="U29" s="178" t="str">
        <f t="shared" si="43"/>
        <v>1.200.000</v>
      </c>
      <c r="V29" s="178" t="str">
        <f t="shared" si="43"/>
        <v>1.200.000</v>
      </c>
      <c r="W29" s="178" t="str">
        <f t="shared" si="43"/>
        <v>1.200.000</v>
      </c>
      <c r="X29" s="178" t="str">
        <f t="shared" si="43"/>
        <v>1.200.000</v>
      </c>
      <c r="Y29" s="178" t="str">
        <f t="shared" si="43"/>
        <v>1.200.000</v>
      </c>
      <c r="Z29" s="178" t="str">
        <f t="shared" si="43"/>
        <v>1.200.000</v>
      </c>
      <c r="AA29" s="179">
        <f t="shared" si="37"/>
        <v>0</v>
      </c>
      <c r="AB29" s="178">
        <v>1500000.0</v>
      </c>
      <c r="AC29" s="178">
        <v>1500000.0</v>
      </c>
      <c r="AD29" s="178">
        <v>1500000.0</v>
      </c>
      <c r="AE29" s="178">
        <v>1500000.0</v>
      </c>
      <c r="AF29" s="178">
        <v>1500000.0</v>
      </c>
      <c r="AG29" s="178">
        <v>1500000.0</v>
      </c>
      <c r="AH29" s="178">
        <v>1500000.0</v>
      </c>
      <c r="AI29" s="178">
        <v>1500000.0</v>
      </c>
      <c r="AJ29" s="178">
        <v>1500000.0</v>
      </c>
      <c r="AK29" s="178">
        <v>1500000.0</v>
      </c>
      <c r="AL29" s="178">
        <v>1500000.0</v>
      </c>
      <c r="AM29" s="178">
        <v>1500000.0</v>
      </c>
      <c r="AN29" s="179">
        <f t="shared" si="39"/>
        <v>18000000</v>
      </c>
    </row>
    <row r="30" ht="26.25" customHeight="1">
      <c r="A30" s="175" t="s">
        <v>182</v>
      </c>
      <c r="B30" s="178" t="s">
        <v>180</v>
      </c>
      <c r="C30" s="178" t="s">
        <v>180</v>
      </c>
      <c r="D30" s="178" t="s">
        <v>180</v>
      </c>
      <c r="E30" s="178" t="s">
        <v>180</v>
      </c>
      <c r="F30" s="178" t="s">
        <v>180</v>
      </c>
      <c r="G30" s="178" t="s">
        <v>180</v>
      </c>
      <c r="H30" s="178" t="s">
        <v>180</v>
      </c>
      <c r="I30" s="178" t="s">
        <v>180</v>
      </c>
      <c r="J30" s="178" t="s">
        <v>180</v>
      </c>
      <c r="K30" s="178">
        <v>1200000.0</v>
      </c>
      <c r="L30" s="178" t="s">
        <v>180</v>
      </c>
      <c r="M30" s="178" t="s">
        <v>180</v>
      </c>
      <c r="N30" s="179"/>
      <c r="O30" s="178" t="s">
        <v>180</v>
      </c>
      <c r="P30" s="178" t="str">
        <f t="shared" ref="P30:Z30" si="44">O30</f>
        <v>1.200.000</v>
      </c>
      <c r="Q30" s="178" t="str">
        <f t="shared" si="44"/>
        <v>1.200.000</v>
      </c>
      <c r="R30" s="178" t="str">
        <f t="shared" si="44"/>
        <v>1.200.000</v>
      </c>
      <c r="S30" s="178" t="str">
        <f t="shared" si="44"/>
        <v>1.200.000</v>
      </c>
      <c r="T30" s="178" t="str">
        <f t="shared" si="44"/>
        <v>1.200.000</v>
      </c>
      <c r="U30" s="178" t="str">
        <f t="shared" si="44"/>
        <v>1.200.000</v>
      </c>
      <c r="V30" s="178" t="str">
        <f t="shared" si="44"/>
        <v>1.200.000</v>
      </c>
      <c r="W30" s="178" t="str">
        <f t="shared" si="44"/>
        <v>1.200.000</v>
      </c>
      <c r="X30" s="178" t="str">
        <f t="shared" si="44"/>
        <v>1.200.000</v>
      </c>
      <c r="Y30" s="178" t="str">
        <f t="shared" si="44"/>
        <v>1.200.000</v>
      </c>
      <c r="Z30" s="178" t="str">
        <f t="shared" si="44"/>
        <v>1.200.000</v>
      </c>
      <c r="AA30" s="179">
        <f t="shared" si="37"/>
        <v>0</v>
      </c>
      <c r="AB30" s="178">
        <v>1500000.0</v>
      </c>
      <c r="AC30" s="178">
        <v>1500000.0</v>
      </c>
      <c r="AD30" s="178">
        <v>1500000.0</v>
      </c>
      <c r="AE30" s="178">
        <v>1500000.0</v>
      </c>
      <c r="AF30" s="178">
        <v>1500000.0</v>
      </c>
      <c r="AG30" s="178">
        <v>1500000.0</v>
      </c>
      <c r="AH30" s="178">
        <v>1500000.0</v>
      </c>
      <c r="AI30" s="178">
        <v>1500000.0</v>
      </c>
      <c r="AJ30" s="178">
        <v>1500000.0</v>
      </c>
      <c r="AK30" s="178">
        <v>1500000.0</v>
      </c>
      <c r="AL30" s="178">
        <v>1500000.0</v>
      </c>
      <c r="AM30" s="178">
        <v>1500000.0</v>
      </c>
      <c r="AN30" s="179">
        <f t="shared" si="39"/>
        <v>18000000</v>
      </c>
    </row>
    <row r="31" ht="26.25" customHeight="1">
      <c r="A31" s="175" t="s">
        <v>183</v>
      </c>
      <c r="B31" s="178" t="s">
        <v>180</v>
      </c>
      <c r="C31" s="178" t="s">
        <v>180</v>
      </c>
      <c r="D31" s="178" t="s">
        <v>180</v>
      </c>
      <c r="E31" s="178" t="s">
        <v>180</v>
      </c>
      <c r="F31" s="178" t="s">
        <v>180</v>
      </c>
      <c r="G31" s="178" t="s">
        <v>180</v>
      </c>
      <c r="H31" s="178" t="s">
        <v>180</v>
      </c>
      <c r="I31" s="178" t="s">
        <v>180</v>
      </c>
      <c r="J31" s="178" t="s">
        <v>180</v>
      </c>
      <c r="K31" s="178" t="s">
        <v>180</v>
      </c>
      <c r="L31" s="178" t="s">
        <v>180</v>
      </c>
      <c r="M31" s="178" t="s">
        <v>180</v>
      </c>
      <c r="N31" s="179"/>
      <c r="O31" s="178" t="s">
        <v>180</v>
      </c>
      <c r="P31" s="178" t="str">
        <f t="shared" ref="P31:Z31" si="45">O31</f>
        <v>1.200.000</v>
      </c>
      <c r="Q31" s="178" t="str">
        <f t="shared" si="45"/>
        <v>1.200.000</v>
      </c>
      <c r="R31" s="178" t="str">
        <f t="shared" si="45"/>
        <v>1.200.000</v>
      </c>
      <c r="S31" s="178" t="str">
        <f t="shared" si="45"/>
        <v>1.200.000</v>
      </c>
      <c r="T31" s="178" t="str">
        <f t="shared" si="45"/>
        <v>1.200.000</v>
      </c>
      <c r="U31" s="178" t="str">
        <f t="shared" si="45"/>
        <v>1.200.000</v>
      </c>
      <c r="V31" s="178" t="str">
        <f t="shared" si="45"/>
        <v>1.200.000</v>
      </c>
      <c r="W31" s="178" t="str">
        <f t="shared" si="45"/>
        <v>1.200.000</v>
      </c>
      <c r="X31" s="178" t="str">
        <f t="shared" si="45"/>
        <v>1.200.000</v>
      </c>
      <c r="Y31" s="178" t="str">
        <f t="shared" si="45"/>
        <v>1.200.000</v>
      </c>
      <c r="Z31" s="178" t="str">
        <f t="shared" si="45"/>
        <v>1.200.000</v>
      </c>
      <c r="AA31" s="179">
        <f t="shared" si="37"/>
        <v>0</v>
      </c>
      <c r="AB31" s="178">
        <v>1500000.0</v>
      </c>
      <c r="AC31" s="178">
        <v>1500000.0</v>
      </c>
      <c r="AD31" s="178">
        <v>1500000.0</v>
      </c>
      <c r="AE31" s="178">
        <v>1500000.0</v>
      </c>
      <c r="AF31" s="178">
        <v>1500000.0</v>
      </c>
      <c r="AG31" s="178">
        <v>1500000.0</v>
      </c>
      <c r="AH31" s="178">
        <v>1500000.0</v>
      </c>
      <c r="AI31" s="178">
        <v>1500000.0</v>
      </c>
      <c r="AJ31" s="178">
        <v>1500000.0</v>
      </c>
      <c r="AK31" s="178">
        <v>1500000.0</v>
      </c>
      <c r="AL31" s="178">
        <v>1500000.0</v>
      </c>
      <c r="AM31" s="178">
        <v>1500000.0</v>
      </c>
      <c r="AN31" s="179">
        <f t="shared" si="39"/>
        <v>18000000</v>
      </c>
    </row>
    <row r="32" ht="26.25" customHeight="1">
      <c r="A32" s="190"/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9">
        <f t="shared" ref="N32:N43" si="46">SUM(B32:M32)</f>
        <v>0</v>
      </c>
      <c r="O32" s="178">
        <f t="shared" ref="O32:O39" si="47">M32*1.02</f>
        <v>0</v>
      </c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9">
        <f t="shared" si="37"/>
        <v>0</v>
      </c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9">
        <f t="shared" si="39"/>
        <v>0</v>
      </c>
    </row>
    <row r="33" ht="26.25" customHeight="1">
      <c r="A33" s="190"/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9">
        <f t="shared" si="46"/>
        <v>0</v>
      </c>
      <c r="O33" s="178">
        <f t="shared" si="47"/>
        <v>0</v>
      </c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9">
        <f t="shared" si="37"/>
        <v>0</v>
      </c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9">
        <f t="shared" si="39"/>
        <v>0</v>
      </c>
    </row>
    <row r="34" ht="26.25" customHeight="1">
      <c r="A34" s="175" t="s">
        <v>184</v>
      </c>
      <c r="B34" s="178">
        <v>60000.0</v>
      </c>
      <c r="C34" s="178">
        <f t="shared" ref="C34:M34" si="48">B34*1.02</f>
        <v>61200</v>
      </c>
      <c r="D34" s="178">
        <f t="shared" si="48"/>
        <v>62424</v>
      </c>
      <c r="E34" s="178">
        <f t="shared" si="48"/>
        <v>63672.48</v>
      </c>
      <c r="F34" s="178">
        <f t="shared" si="48"/>
        <v>64945.9296</v>
      </c>
      <c r="G34" s="178">
        <f t="shared" si="48"/>
        <v>66244.84819</v>
      </c>
      <c r="H34" s="178">
        <f t="shared" si="48"/>
        <v>67569.74516</v>
      </c>
      <c r="I34" s="178">
        <f t="shared" si="48"/>
        <v>68921.14006</v>
      </c>
      <c r="J34" s="178">
        <f t="shared" si="48"/>
        <v>70299.56286</v>
      </c>
      <c r="K34" s="178">
        <f t="shared" si="48"/>
        <v>71705.55412</v>
      </c>
      <c r="L34" s="178">
        <f t="shared" si="48"/>
        <v>73139.6652</v>
      </c>
      <c r="M34" s="178">
        <f t="shared" si="48"/>
        <v>74602.4585</v>
      </c>
      <c r="N34" s="179">
        <f t="shared" si="46"/>
        <v>804725.3837</v>
      </c>
      <c r="O34" s="178">
        <f t="shared" si="47"/>
        <v>76094.50767</v>
      </c>
      <c r="P34" s="178">
        <f t="shared" ref="P34:Z34" si="49">O34*1.02</f>
        <v>77616.39783</v>
      </c>
      <c r="Q34" s="178">
        <f t="shared" si="49"/>
        <v>79168.72578</v>
      </c>
      <c r="R34" s="178">
        <f t="shared" si="49"/>
        <v>80752.1003</v>
      </c>
      <c r="S34" s="178">
        <f t="shared" si="49"/>
        <v>82367.14231</v>
      </c>
      <c r="T34" s="178">
        <f t="shared" si="49"/>
        <v>84014.48515</v>
      </c>
      <c r="U34" s="178">
        <f t="shared" si="49"/>
        <v>85694.77485</v>
      </c>
      <c r="V34" s="178">
        <f t="shared" si="49"/>
        <v>87408.67035</v>
      </c>
      <c r="W34" s="178">
        <f t="shared" si="49"/>
        <v>89156.84376</v>
      </c>
      <c r="X34" s="178">
        <f t="shared" si="49"/>
        <v>90939.98063</v>
      </c>
      <c r="Y34" s="178">
        <f t="shared" si="49"/>
        <v>92758.78025</v>
      </c>
      <c r="Z34" s="178">
        <f t="shared" si="49"/>
        <v>94613.95585</v>
      </c>
      <c r="AA34" s="179">
        <f t="shared" si="37"/>
        <v>1020586.365</v>
      </c>
      <c r="AB34" s="178">
        <f>Z34*1.02</f>
        <v>96506.23497</v>
      </c>
      <c r="AC34" s="178">
        <f t="shared" ref="AC34:AM34" si="50">AB34*1.02</f>
        <v>98436.35967</v>
      </c>
      <c r="AD34" s="178">
        <f t="shared" si="50"/>
        <v>100405.0869</v>
      </c>
      <c r="AE34" s="178">
        <f t="shared" si="50"/>
        <v>102413.1886</v>
      </c>
      <c r="AF34" s="178">
        <f t="shared" si="50"/>
        <v>104461.4524</v>
      </c>
      <c r="AG34" s="178">
        <f t="shared" si="50"/>
        <v>106550.6814</v>
      </c>
      <c r="AH34" s="178">
        <f t="shared" si="50"/>
        <v>108681.695</v>
      </c>
      <c r="AI34" s="178">
        <f t="shared" si="50"/>
        <v>110855.3289</v>
      </c>
      <c r="AJ34" s="178">
        <f t="shared" si="50"/>
        <v>113072.4355</v>
      </c>
      <c r="AK34" s="178">
        <f t="shared" si="50"/>
        <v>115333.8842</v>
      </c>
      <c r="AL34" s="178">
        <f t="shared" si="50"/>
        <v>117640.5619</v>
      </c>
      <c r="AM34" s="178">
        <f t="shared" si="50"/>
        <v>119993.3732</v>
      </c>
      <c r="AN34" s="179">
        <f t="shared" si="39"/>
        <v>1294350.283</v>
      </c>
    </row>
    <row r="35" ht="26.25" customHeight="1">
      <c r="A35" s="175" t="s">
        <v>185</v>
      </c>
      <c r="B35" s="178">
        <v>0.0</v>
      </c>
      <c r="C35" s="178">
        <v>0.0</v>
      </c>
      <c r="D35" s="178">
        <v>0.0</v>
      </c>
      <c r="E35" s="178">
        <v>0.0</v>
      </c>
      <c r="F35" s="178">
        <v>0.0</v>
      </c>
      <c r="G35" s="178">
        <v>0.0</v>
      </c>
      <c r="H35" s="178">
        <v>0.0</v>
      </c>
      <c r="I35" s="178">
        <v>0.0</v>
      </c>
      <c r="J35" s="178">
        <v>0.0</v>
      </c>
      <c r="K35" s="178">
        <v>0.0</v>
      </c>
      <c r="L35" s="178">
        <v>0.0</v>
      </c>
      <c r="M35" s="178">
        <v>0.0</v>
      </c>
      <c r="N35" s="179">
        <f t="shared" si="46"/>
        <v>0</v>
      </c>
      <c r="O35" s="178">
        <f t="shared" si="47"/>
        <v>0</v>
      </c>
      <c r="P35" s="177">
        <v>0.0</v>
      </c>
      <c r="Q35" s="177">
        <v>0.0</v>
      </c>
      <c r="R35" s="177">
        <v>0.0</v>
      </c>
      <c r="S35" s="177">
        <v>0.0</v>
      </c>
      <c r="T35" s="177">
        <v>0.0</v>
      </c>
      <c r="U35" s="177">
        <v>0.0</v>
      </c>
      <c r="V35" s="177">
        <v>0.0</v>
      </c>
      <c r="W35" s="177">
        <v>0.0</v>
      </c>
      <c r="X35" s="177">
        <v>0.0</v>
      </c>
      <c r="Y35" s="177">
        <v>0.0</v>
      </c>
      <c r="Z35" s="177">
        <v>0.0</v>
      </c>
      <c r="AA35" s="179">
        <v>0.0</v>
      </c>
      <c r="AB35" s="179">
        <f t="shared" ref="AB35:AN35" si="51">SUM(P35:AA35)</f>
        <v>0</v>
      </c>
      <c r="AC35" s="179">
        <f t="shared" si="51"/>
        <v>0</v>
      </c>
      <c r="AD35" s="179">
        <f t="shared" si="51"/>
        <v>0</v>
      </c>
      <c r="AE35" s="179">
        <f t="shared" si="51"/>
        <v>0</v>
      </c>
      <c r="AF35" s="179">
        <f t="shared" si="51"/>
        <v>0</v>
      </c>
      <c r="AG35" s="179">
        <f t="shared" si="51"/>
        <v>0</v>
      </c>
      <c r="AH35" s="179">
        <f t="shared" si="51"/>
        <v>0</v>
      </c>
      <c r="AI35" s="179">
        <f t="shared" si="51"/>
        <v>0</v>
      </c>
      <c r="AJ35" s="179">
        <f t="shared" si="51"/>
        <v>0</v>
      </c>
      <c r="AK35" s="179">
        <f t="shared" si="51"/>
        <v>0</v>
      </c>
      <c r="AL35" s="179">
        <f t="shared" si="51"/>
        <v>0</v>
      </c>
      <c r="AM35" s="179">
        <f t="shared" si="51"/>
        <v>0</v>
      </c>
      <c r="AN35" s="179">
        <f t="shared" si="51"/>
        <v>0</v>
      </c>
    </row>
    <row r="36" ht="36.0" customHeight="1">
      <c r="A36" s="190" t="s">
        <v>186</v>
      </c>
      <c r="B36" s="178">
        <f t="shared" ref="B36:M36" si="52">B10*0.02</f>
        <v>0</v>
      </c>
      <c r="C36" s="178">
        <f t="shared" si="52"/>
        <v>0</v>
      </c>
      <c r="D36" s="178">
        <f t="shared" si="52"/>
        <v>0</v>
      </c>
      <c r="E36" s="178">
        <f t="shared" si="52"/>
        <v>94500</v>
      </c>
      <c r="F36" s="178">
        <f t="shared" si="52"/>
        <v>157500</v>
      </c>
      <c r="G36" s="178">
        <f t="shared" si="52"/>
        <v>359100</v>
      </c>
      <c r="H36" s="178">
        <f t="shared" si="52"/>
        <v>342000</v>
      </c>
      <c r="I36" s="178">
        <f t="shared" si="52"/>
        <v>324900</v>
      </c>
      <c r="J36" s="178">
        <f t="shared" si="52"/>
        <v>264000</v>
      </c>
      <c r="K36" s="178">
        <f t="shared" si="52"/>
        <v>240000</v>
      </c>
      <c r="L36" s="178">
        <f t="shared" si="52"/>
        <v>288000</v>
      </c>
      <c r="M36" s="178">
        <f t="shared" si="52"/>
        <v>180000</v>
      </c>
      <c r="N36" s="179">
        <f t="shared" si="46"/>
        <v>2250000</v>
      </c>
      <c r="O36" s="178">
        <f t="shared" si="47"/>
        <v>183600</v>
      </c>
      <c r="P36" s="178">
        <f t="shared" ref="P36:Z36" si="53">P10*0.02</f>
        <v>612000</v>
      </c>
      <c r="Q36" s="178">
        <f t="shared" si="53"/>
        <v>810000</v>
      </c>
      <c r="R36" s="178">
        <f t="shared" si="53"/>
        <v>945000</v>
      </c>
      <c r="S36" s="178">
        <f t="shared" si="53"/>
        <v>810000</v>
      </c>
      <c r="T36" s="178">
        <f t="shared" si="53"/>
        <v>720000</v>
      </c>
      <c r="U36" s="178">
        <f t="shared" si="53"/>
        <v>1512000</v>
      </c>
      <c r="V36" s="178">
        <f t="shared" si="53"/>
        <v>1296000</v>
      </c>
      <c r="W36" s="178">
        <f t="shared" si="53"/>
        <v>360000</v>
      </c>
      <c r="X36" s="178">
        <f t="shared" si="53"/>
        <v>540000</v>
      </c>
      <c r="Y36" s="178">
        <f t="shared" si="53"/>
        <v>0</v>
      </c>
      <c r="Z36" s="178">
        <f t="shared" si="53"/>
        <v>714000</v>
      </c>
      <c r="AA36" s="179">
        <f t="shared" ref="AA36:AA43" si="57">SUM(O36:Z36)</f>
        <v>8502600</v>
      </c>
      <c r="AB36" s="178">
        <f t="shared" ref="AB36:AM36" si="54">AB10*0.02</f>
        <v>2112000</v>
      </c>
      <c r="AC36" s="178">
        <f t="shared" si="54"/>
        <v>1848000</v>
      </c>
      <c r="AD36" s="178">
        <f t="shared" si="54"/>
        <v>1824000</v>
      </c>
      <c r="AE36" s="178">
        <f t="shared" si="54"/>
        <v>1824000</v>
      </c>
      <c r="AF36" s="178">
        <f t="shared" si="54"/>
        <v>1824000</v>
      </c>
      <c r="AG36" s="178">
        <f t="shared" si="54"/>
        <v>1890000</v>
      </c>
      <c r="AH36" s="178">
        <f t="shared" si="54"/>
        <v>2880000</v>
      </c>
      <c r="AI36" s="178">
        <f t="shared" si="54"/>
        <v>2520000</v>
      </c>
      <c r="AJ36" s="178">
        <f t="shared" si="54"/>
        <v>819000</v>
      </c>
      <c r="AK36" s="178">
        <f t="shared" si="54"/>
        <v>1248000</v>
      </c>
      <c r="AL36" s="178">
        <f t="shared" si="54"/>
        <v>936000</v>
      </c>
      <c r="AM36" s="178">
        <f t="shared" si="54"/>
        <v>2376000</v>
      </c>
      <c r="AN36" s="179">
        <f t="shared" ref="AN36:AN48" si="59">SUM(AB36:AM36)</f>
        <v>22101000</v>
      </c>
    </row>
    <row r="37" ht="36.0" customHeight="1">
      <c r="A37" s="190" t="s">
        <v>187</v>
      </c>
      <c r="B37" s="178">
        <f t="shared" ref="B37:M37" si="55">B10*0.03</f>
        <v>0</v>
      </c>
      <c r="C37" s="178">
        <f t="shared" si="55"/>
        <v>0</v>
      </c>
      <c r="D37" s="178">
        <f t="shared" si="55"/>
        <v>0</v>
      </c>
      <c r="E37" s="178">
        <f t="shared" si="55"/>
        <v>141750</v>
      </c>
      <c r="F37" s="178">
        <f t="shared" si="55"/>
        <v>236250</v>
      </c>
      <c r="G37" s="178">
        <f t="shared" si="55"/>
        <v>538650</v>
      </c>
      <c r="H37" s="178">
        <f t="shared" si="55"/>
        <v>513000</v>
      </c>
      <c r="I37" s="178">
        <f t="shared" si="55"/>
        <v>487350</v>
      </c>
      <c r="J37" s="178">
        <f t="shared" si="55"/>
        <v>396000</v>
      </c>
      <c r="K37" s="178">
        <f t="shared" si="55"/>
        <v>360000</v>
      </c>
      <c r="L37" s="178">
        <f t="shared" si="55"/>
        <v>432000</v>
      </c>
      <c r="M37" s="178">
        <f t="shared" si="55"/>
        <v>270000</v>
      </c>
      <c r="N37" s="179">
        <f t="shared" si="46"/>
        <v>3375000</v>
      </c>
      <c r="O37" s="178">
        <f t="shared" si="47"/>
        <v>275400</v>
      </c>
      <c r="P37" s="178">
        <f t="shared" ref="P37:Z37" si="56">P10*0.03</f>
        <v>918000</v>
      </c>
      <c r="Q37" s="178">
        <f t="shared" si="56"/>
        <v>1215000</v>
      </c>
      <c r="R37" s="178">
        <f t="shared" si="56"/>
        <v>1417500</v>
      </c>
      <c r="S37" s="178">
        <f t="shared" si="56"/>
        <v>1215000</v>
      </c>
      <c r="T37" s="178">
        <f t="shared" si="56"/>
        <v>1080000</v>
      </c>
      <c r="U37" s="178">
        <f t="shared" si="56"/>
        <v>2268000</v>
      </c>
      <c r="V37" s="178">
        <f t="shared" si="56"/>
        <v>1944000</v>
      </c>
      <c r="W37" s="178">
        <f t="shared" si="56"/>
        <v>540000</v>
      </c>
      <c r="X37" s="178">
        <f t="shared" si="56"/>
        <v>810000</v>
      </c>
      <c r="Y37" s="178">
        <f t="shared" si="56"/>
        <v>0</v>
      </c>
      <c r="Z37" s="178">
        <f t="shared" si="56"/>
        <v>1071000</v>
      </c>
      <c r="AA37" s="179">
        <f t="shared" si="57"/>
        <v>12753900</v>
      </c>
      <c r="AB37" s="178">
        <f t="shared" ref="AB37:AM37" si="58">AB10*0.03</f>
        <v>3168000</v>
      </c>
      <c r="AC37" s="178">
        <f t="shared" si="58"/>
        <v>2772000</v>
      </c>
      <c r="AD37" s="178">
        <f t="shared" si="58"/>
        <v>2736000</v>
      </c>
      <c r="AE37" s="178">
        <f t="shared" si="58"/>
        <v>2736000</v>
      </c>
      <c r="AF37" s="178">
        <f t="shared" si="58"/>
        <v>2736000</v>
      </c>
      <c r="AG37" s="178">
        <f t="shared" si="58"/>
        <v>2835000</v>
      </c>
      <c r="AH37" s="178">
        <f t="shared" si="58"/>
        <v>4320000</v>
      </c>
      <c r="AI37" s="178">
        <f t="shared" si="58"/>
        <v>3780000</v>
      </c>
      <c r="AJ37" s="178">
        <f t="shared" si="58"/>
        <v>1228500</v>
      </c>
      <c r="AK37" s="178">
        <f t="shared" si="58"/>
        <v>1872000</v>
      </c>
      <c r="AL37" s="178">
        <f t="shared" si="58"/>
        <v>1404000</v>
      </c>
      <c r="AM37" s="178">
        <f t="shared" si="58"/>
        <v>3564000</v>
      </c>
      <c r="AN37" s="179">
        <f t="shared" si="59"/>
        <v>33151500</v>
      </c>
    </row>
    <row r="38" ht="36.0" customHeight="1">
      <c r="A38" s="190" t="s">
        <v>188</v>
      </c>
      <c r="B38" s="178">
        <f t="shared" ref="B38:M38" si="60">SUM(B12:B37)*0.006</f>
        <v>13196.256</v>
      </c>
      <c r="C38" s="178">
        <f t="shared" si="60"/>
        <v>11265.696</v>
      </c>
      <c r="D38" s="178">
        <f t="shared" si="60"/>
        <v>11491.00992</v>
      </c>
      <c r="E38" s="178">
        <f t="shared" si="60"/>
        <v>37225.33012</v>
      </c>
      <c r="F38" s="178">
        <f t="shared" si="60"/>
        <v>50662.74672</v>
      </c>
      <c r="G38" s="178">
        <f t="shared" si="60"/>
        <v>108942.8097</v>
      </c>
      <c r="H38" s="178">
        <f t="shared" si="60"/>
        <v>104608.1987</v>
      </c>
      <c r="I38" s="178">
        <f t="shared" si="60"/>
        <v>100278.4655</v>
      </c>
      <c r="J38" s="178">
        <f t="shared" si="60"/>
        <v>74287.14353</v>
      </c>
      <c r="K38" s="178">
        <f t="shared" si="60"/>
        <v>76223.5584</v>
      </c>
      <c r="L38" s="178">
        <f t="shared" si="60"/>
        <v>80332.34957</v>
      </c>
      <c r="M38" s="178">
        <f t="shared" si="60"/>
        <v>55129.82056</v>
      </c>
      <c r="N38" s="179">
        <f t="shared" si="46"/>
        <v>723643.3846</v>
      </c>
      <c r="O38" s="178">
        <f t="shared" si="47"/>
        <v>56232.41697</v>
      </c>
      <c r="P38" s="178">
        <f t="shared" ref="P38:Z38" si="61">SUM(P12:P37)*0.006</f>
        <v>133786.9865</v>
      </c>
      <c r="Q38" s="178">
        <f t="shared" si="61"/>
        <v>179149.779</v>
      </c>
      <c r="R38" s="178">
        <f t="shared" si="61"/>
        <v>326770.6466</v>
      </c>
      <c r="S38" s="178">
        <f t="shared" si="61"/>
        <v>154434.1436</v>
      </c>
      <c r="T38" s="178">
        <f t="shared" si="61"/>
        <v>199745.3064</v>
      </c>
      <c r="U38" s="178">
        <f t="shared" si="61"/>
        <v>402102.5262</v>
      </c>
      <c r="V38" s="178">
        <f t="shared" si="61"/>
        <v>347314.044</v>
      </c>
      <c r="W38" s="178">
        <f t="shared" si="61"/>
        <v>122459.3038</v>
      </c>
      <c r="X38" s="178">
        <f t="shared" si="61"/>
        <v>120221.8956</v>
      </c>
      <c r="Y38" s="178">
        <f t="shared" si="61"/>
        <v>91394.10827</v>
      </c>
      <c r="Z38" s="178">
        <f t="shared" si="61"/>
        <v>156732.457</v>
      </c>
      <c r="AA38" s="179">
        <f t="shared" si="57"/>
        <v>2290343.614</v>
      </c>
      <c r="AB38" s="178">
        <f t="shared" ref="AB38:AM38" si="62">SUM(AB12:AB37)*0.006</f>
        <v>448850.2181</v>
      </c>
      <c r="AC38" s="178">
        <f t="shared" si="62"/>
        <v>399894.8467</v>
      </c>
      <c r="AD38" s="178">
        <f t="shared" si="62"/>
        <v>417135.4324</v>
      </c>
      <c r="AE38" s="178">
        <f t="shared" si="62"/>
        <v>417505.0838</v>
      </c>
      <c r="AF38" s="178">
        <f t="shared" si="62"/>
        <v>417882.1282</v>
      </c>
      <c r="AG38" s="178">
        <f t="shared" si="62"/>
        <v>534743.1611</v>
      </c>
      <c r="AH38" s="178">
        <f t="shared" si="62"/>
        <v>785793.649</v>
      </c>
      <c r="AI38" s="178">
        <f t="shared" si="62"/>
        <v>695045.3312</v>
      </c>
      <c r="AJ38" s="178">
        <f t="shared" si="62"/>
        <v>206816.8479</v>
      </c>
      <c r="AK38" s="178">
        <f t="shared" si="62"/>
        <v>194079.9248</v>
      </c>
      <c r="AL38" s="178">
        <f t="shared" si="62"/>
        <v>229000.9591</v>
      </c>
      <c r="AM38" s="178">
        <f t="shared" si="62"/>
        <v>502484.3993</v>
      </c>
      <c r="AN38" s="179">
        <f t="shared" si="59"/>
        <v>5249231.981</v>
      </c>
    </row>
    <row r="39" ht="36.0" customHeight="1">
      <c r="A39" s="190" t="s">
        <v>189</v>
      </c>
      <c r="B39" s="178">
        <f t="shared" ref="B39:M39" si="63">B10*0.006</f>
        <v>0</v>
      </c>
      <c r="C39" s="178">
        <f t="shared" si="63"/>
        <v>0</v>
      </c>
      <c r="D39" s="178">
        <f t="shared" si="63"/>
        <v>0</v>
      </c>
      <c r="E39" s="178">
        <f t="shared" si="63"/>
        <v>28350</v>
      </c>
      <c r="F39" s="178">
        <f t="shared" si="63"/>
        <v>47250</v>
      </c>
      <c r="G39" s="178">
        <f t="shared" si="63"/>
        <v>107730</v>
      </c>
      <c r="H39" s="178">
        <f t="shared" si="63"/>
        <v>102600</v>
      </c>
      <c r="I39" s="178">
        <f t="shared" si="63"/>
        <v>97470</v>
      </c>
      <c r="J39" s="178">
        <f t="shared" si="63"/>
        <v>79200</v>
      </c>
      <c r="K39" s="178">
        <f t="shared" si="63"/>
        <v>72000</v>
      </c>
      <c r="L39" s="178">
        <f t="shared" si="63"/>
        <v>86400</v>
      </c>
      <c r="M39" s="178">
        <f t="shared" si="63"/>
        <v>54000</v>
      </c>
      <c r="N39" s="179">
        <f t="shared" si="46"/>
        <v>675000</v>
      </c>
      <c r="O39" s="178">
        <f t="shared" si="47"/>
        <v>55080</v>
      </c>
      <c r="P39" s="178">
        <f t="shared" ref="P39:Z39" si="64">P10*0.006</f>
        <v>183600</v>
      </c>
      <c r="Q39" s="178">
        <f t="shared" si="64"/>
        <v>243000</v>
      </c>
      <c r="R39" s="178">
        <f t="shared" si="64"/>
        <v>283500</v>
      </c>
      <c r="S39" s="178">
        <f t="shared" si="64"/>
        <v>243000</v>
      </c>
      <c r="T39" s="178">
        <f t="shared" si="64"/>
        <v>216000</v>
      </c>
      <c r="U39" s="178">
        <f t="shared" si="64"/>
        <v>453600</v>
      </c>
      <c r="V39" s="178">
        <f t="shared" si="64"/>
        <v>388800</v>
      </c>
      <c r="W39" s="178">
        <f t="shared" si="64"/>
        <v>108000</v>
      </c>
      <c r="X39" s="178">
        <f t="shared" si="64"/>
        <v>162000</v>
      </c>
      <c r="Y39" s="178">
        <f t="shared" si="64"/>
        <v>0</v>
      </c>
      <c r="Z39" s="178">
        <f t="shared" si="64"/>
        <v>214200</v>
      </c>
      <c r="AA39" s="179">
        <f t="shared" si="57"/>
        <v>2550780</v>
      </c>
      <c r="AB39" s="178">
        <f t="shared" ref="AB39:AM39" si="65">SUM(AB13:AB38)*0.006</f>
        <v>442857.7583</v>
      </c>
      <c r="AC39" s="178">
        <f t="shared" si="65"/>
        <v>393434.9434</v>
      </c>
      <c r="AD39" s="178">
        <f t="shared" si="65"/>
        <v>410601.7872</v>
      </c>
      <c r="AE39" s="178">
        <f t="shared" si="65"/>
        <v>410792.9273</v>
      </c>
      <c r="AF39" s="178">
        <f t="shared" si="65"/>
        <v>410987.8902</v>
      </c>
      <c r="AG39" s="178">
        <f t="shared" si="65"/>
        <v>528362.0588</v>
      </c>
      <c r="AH39" s="178">
        <f t="shared" si="65"/>
        <v>780727.0583</v>
      </c>
      <c r="AI39" s="178">
        <f t="shared" si="65"/>
        <v>689238.6236</v>
      </c>
      <c r="AJ39" s="178">
        <f t="shared" si="65"/>
        <v>197881.2297</v>
      </c>
      <c r="AK39" s="178">
        <f t="shared" si="65"/>
        <v>184864.3547</v>
      </c>
      <c r="AL39" s="178">
        <f t="shared" si="65"/>
        <v>219787.3143</v>
      </c>
      <c r="AM39" s="178">
        <f t="shared" si="65"/>
        <v>494699.9021</v>
      </c>
      <c r="AN39" s="179">
        <f t="shared" si="59"/>
        <v>5164235.848</v>
      </c>
    </row>
    <row r="40" ht="26.25" customHeight="1">
      <c r="A40" s="187" t="s">
        <v>190</v>
      </c>
      <c r="B40" s="188">
        <f t="shared" ref="B40:M40" si="66">SUM(B12:B39)</f>
        <v>2212572.256</v>
      </c>
      <c r="C40" s="188">
        <f t="shared" si="66"/>
        <v>1888881.696</v>
      </c>
      <c r="D40" s="188">
        <f t="shared" si="66"/>
        <v>1926659.33</v>
      </c>
      <c r="E40" s="188">
        <f t="shared" si="66"/>
        <v>6269797.017</v>
      </c>
      <c r="F40" s="188">
        <f t="shared" si="66"/>
        <v>8541703.867</v>
      </c>
      <c r="G40" s="188">
        <f t="shared" si="66"/>
        <v>18373807.75</v>
      </c>
      <c r="H40" s="188">
        <f t="shared" si="66"/>
        <v>17641907.98</v>
      </c>
      <c r="I40" s="188">
        <f t="shared" si="66"/>
        <v>16910826.04</v>
      </c>
      <c r="J40" s="188">
        <f t="shared" si="66"/>
        <v>12534677.73</v>
      </c>
      <c r="K40" s="188">
        <f t="shared" si="66"/>
        <v>12852149.96</v>
      </c>
      <c r="L40" s="188">
        <f t="shared" si="66"/>
        <v>13555457.28</v>
      </c>
      <c r="M40" s="188">
        <f t="shared" si="66"/>
        <v>9297433.247</v>
      </c>
      <c r="N40" s="189">
        <f t="shared" si="46"/>
        <v>122005874.2</v>
      </c>
      <c r="O40" s="188">
        <f t="shared" ref="O40:Z40" si="67">SUM(O12:O39)</f>
        <v>30434731.91</v>
      </c>
      <c r="P40" s="188">
        <f t="shared" si="67"/>
        <v>22615218.07</v>
      </c>
      <c r="Q40" s="188">
        <f t="shared" si="67"/>
        <v>30280446.29</v>
      </c>
      <c r="R40" s="188">
        <f t="shared" si="67"/>
        <v>55072045.08</v>
      </c>
      <c r="S40" s="188">
        <f t="shared" si="67"/>
        <v>26136458.07</v>
      </c>
      <c r="T40" s="188">
        <f t="shared" si="67"/>
        <v>33706629.71</v>
      </c>
      <c r="U40" s="188">
        <f t="shared" si="67"/>
        <v>67872790.22</v>
      </c>
      <c r="V40" s="188">
        <f t="shared" si="67"/>
        <v>58621788.05</v>
      </c>
      <c r="W40" s="188">
        <f t="shared" si="67"/>
        <v>20640343.27</v>
      </c>
      <c r="X40" s="188">
        <f t="shared" si="67"/>
        <v>20319204.5</v>
      </c>
      <c r="Y40" s="188">
        <f t="shared" si="67"/>
        <v>15323745.49</v>
      </c>
      <c r="Z40" s="188">
        <f t="shared" si="67"/>
        <v>26493008.62</v>
      </c>
      <c r="AA40" s="189">
        <f t="shared" si="57"/>
        <v>407516409.3</v>
      </c>
      <c r="AB40" s="188">
        <f t="shared" ref="AB40:AM40" si="68">SUM(AB12:AB39)</f>
        <v>75700077.67</v>
      </c>
      <c r="AC40" s="188">
        <f t="shared" si="68"/>
        <v>67442470.9</v>
      </c>
      <c r="AD40" s="188">
        <f t="shared" si="68"/>
        <v>70350309.28</v>
      </c>
      <c r="AE40" s="188">
        <f t="shared" si="68"/>
        <v>70412478.64</v>
      </c>
      <c r="AF40" s="188">
        <f t="shared" si="68"/>
        <v>70475891.38</v>
      </c>
      <c r="AG40" s="188">
        <f t="shared" si="68"/>
        <v>90186965.41</v>
      </c>
      <c r="AH40" s="188">
        <f t="shared" si="68"/>
        <v>132532128.9</v>
      </c>
      <c r="AI40" s="188">
        <f t="shared" si="68"/>
        <v>117225172.5</v>
      </c>
      <c r="AJ40" s="188">
        <f t="shared" si="68"/>
        <v>34874172.72</v>
      </c>
      <c r="AK40" s="188">
        <f t="shared" si="68"/>
        <v>32725598.41</v>
      </c>
      <c r="AL40" s="188">
        <f t="shared" si="68"/>
        <v>38615614.79</v>
      </c>
      <c r="AM40" s="188">
        <f t="shared" si="68"/>
        <v>84744584.19</v>
      </c>
      <c r="AN40" s="179">
        <f t="shared" si="59"/>
        <v>885285464.7</v>
      </c>
    </row>
    <row r="41" ht="26.25" customHeight="1">
      <c r="A41" s="175" t="s">
        <v>191</v>
      </c>
      <c r="B41" s="178">
        <f t="shared" ref="B41:M41" si="69">B10-B40</f>
        <v>-2212572.256</v>
      </c>
      <c r="C41" s="178">
        <f t="shared" si="69"/>
        <v>-1888881.696</v>
      </c>
      <c r="D41" s="178">
        <f t="shared" si="69"/>
        <v>-1926659.33</v>
      </c>
      <c r="E41" s="178">
        <f t="shared" si="69"/>
        <v>-1544797.017</v>
      </c>
      <c r="F41" s="178">
        <f t="shared" si="69"/>
        <v>-666703.8668</v>
      </c>
      <c r="G41" s="178">
        <f t="shared" si="69"/>
        <v>-418807.7522</v>
      </c>
      <c r="H41" s="178">
        <f t="shared" si="69"/>
        <v>-541907.9801</v>
      </c>
      <c r="I41" s="178">
        <f t="shared" si="69"/>
        <v>-665826.0425</v>
      </c>
      <c r="J41" s="178">
        <f t="shared" si="69"/>
        <v>665322.2679</v>
      </c>
      <c r="K41" s="178">
        <f t="shared" si="69"/>
        <v>-852149.9587</v>
      </c>
      <c r="L41" s="178">
        <f t="shared" si="69"/>
        <v>844542.7221</v>
      </c>
      <c r="M41" s="178">
        <f t="shared" si="69"/>
        <v>-297433.2475</v>
      </c>
      <c r="N41" s="178">
        <f t="shared" si="46"/>
        <v>-9505874.156</v>
      </c>
      <c r="O41" s="178">
        <f t="shared" ref="O41:Z41" si="70">O10-O40</f>
        <v>15465268.09</v>
      </c>
      <c r="P41" s="178">
        <f t="shared" si="70"/>
        <v>7984781.928</v>
      </c>
      <c r="Q41" s="178">
        <f t="shared" si="70"/>
        <v>10219553.71</v>
      </c>
      <c r="R41" s="178">
        <f t="shared" si="70"/>
        <v>-7822045.084</v>
      </c>
      <c r="S41" s="178">
        <f t="shared" si="70"/>
        <v>14363541.93</v>
      </c>
      <c r="T41" s="178">
        <f t="shared" si="70"/>
        <v>2293370.289</v>
      </c>
      <c r="U41" s="178">
        <f t="shared" si="70"/>
        <v>7727209.781</v>
      </c>
      <c r="V41" s="178">
        <f t="shared" si="70"/>
        <v>6178211.95</v>
      </c>
      <c r="W41" s="178">
        <f t="shared" si="70"/>
        <v>-2640343.27</v>
      </c>
      <c r="X41" s="178">
        <f t="shared" si="70"/>
        <v>6680795.499</v>
      </c>
      <c r="Y41" s="178">
        <f t="shared" si="70"/>
        <v>-15323745.49</v>
      </c>
      <c r="Z41" s="178">
        <f t="shared" si="70"/>
        <v>9206991.377</v>
      </c>
      <c r="AA41" s="178">
        <f t="shared" si="57"/>
        <v>54333590.72</v>
      </c>
      <c r="AB41" s="178">
        <f t="shared" ref="AB41:AM41" si="71">AB10-AB40</f>
        <v>29899922.33</v>
      </c>
      <c r="AC41" s="178">
        <f t="shared" si="71"/>
        <v>24957529.1</v>
      </c>
      <c r="AD41" s="178">
        <f t="shared" si="71"/>
        <v>20849690.72</v>
      </c>
      <c r="AE41" s="178">
        <f t="shared" si="71"/>
        <v>20787521.36</v>
      </c>
      <c r="AF41" s="178">
        <f t="shared" si="71"/>
        <v>20724108.62</v>
      </c>
      <c r="AG41" s="178">
        <f t="shared" si="71"/>
        <v>4313034.594</v>
      </c>
      <c r="AH41" s="178">
        <f t="shared" si="71"/>
        <v>11467871.13</v>
      </c>
      <c r="AI41" s="178">
        <f t="shared" si="71"/>
        <v>8774827.513</v>
      </c>
      <c r="AJ41" s="178">
        <f t="shared" si="71"/>
        <v>6075827.28</v>
      </c>
      <c r="AK41" s="178">
        <f t="shared" si="71"/>
        <v>29674401.59</v>
      </c>
      <c r="AL41" s="178">
        <f t="shared" si="71"/>
        <v>8184385.207</v>
      </c>
      <c r="AM41" s="178">
        <f t="shared" si="71"/>
        <v>34055415.81</v>
      </c>
      <c r="AN41" s="178">
        <f t="shared" si="59"/>
        <v>219764535.3</v>
      </c>
    </row>
    <row r="42" ht="26.25" customHeight="1">
      <c r="A42" s="190" t="s">
        <v>192</v>
      </c>
      <c r="B42" s="177">
        <f t="shared" ref="B42:M42" si="72">IF(B41&gt;0,B41*0.35,0)</f>
        <v>0</v>
      </c>
      <c r="C42" s="177">
        <f t="shared" si="72"/>
        <v>0</v>
      </c>
      <c r="D42" s="177">
        <f t="shared" si="72"/>
        <v>0</v>
      </c>
      <c r="E42" s="177">
        <f t="shared" si="72"/>
        <v>0</v>
      </c>
      <c r="F42" s="177">
        <f t="shared" si="72"/>
        <v>0</v>
      </c>
      <c r="G42" s="177">
        <f t="shared" si="72"/>
        <v>0</v>
      </c>
      <c r="H42" s="177">
        <f t="shared" si="72"/>
        <v>0</v>
      </c>
      <c r="I42" s="177">
        <f t="shared" si="72"/>
        <v>0</v>
      </c>
      <c r="J42" s="177">
        <f t="shared" si="72"/>
        <v>232862.7938</v>
      </c>
      <c r="K42" s="177">
        <f t="shared" si="72"/>
        <v>0</v>
      </c>
      <c r="L42" s="177">
        <f t="shared" si="72"/>
        <v>295589.9527</v>
      </c>
      <c r="M42" s="177">
        <f t="shared" si="72"/>
        <v>0</v>
      </c>
      <c r="N42" s="188">
        <f t="shared" si="46"/>
        <v>528452.7465</v>
      </c>
      <c r="O42" s="177">
        <f t="shared" ref="O42:Z42" si="73">IF(O41&gt;0,O41*0.35,0)</f>
        <v>5412843.831</v>
      </c>
      <c r="P42" s="177">
        <f t="shared" si="73"/>
        <v>2794673.675</v>
      </c>
      <c r="Q42" s="177">
        <f t="shared" si="73"/>
        <v>3576843.8</v>
      </c>
      <c r="R42" s="177">
        <f t="shared" si="73"/>
        <v>0</v>
      </c>
      <c r="S42" s="177">
        <f t="shared" si="73"/>
        <v>5027239.676</v>
      </c>
      <c r="T42" s="177">
        <f t="shared" si="73"/>
        <v>802679.6012</v>
      </c>
      <c r="U42" s="177">
        <f t="shared" si="73"/>
        <v>2704523.423</v>
      </c>
      <c r="V42" s="177">
        <f t="shared" si="73"/>
        <v>2162374.182</v>
      </c>
      <c r="W42" s="177">
        <f t="shared" si="73"/>
        <v>0</v>
      </c>
      <c r="X42" s="177">
        <f t="shared" si="73"/>
        <v>2338278.424</v>
      </c>
      <c r="Y42" s="177">
        <f t="shared" si="73"/>
        <v>0</v>
      </c>
      <c r="Z42" s="177">
        <f t="shared" si="73"/>
        <v>3222446.982</v>
      </c>
      <c r="AA42" s="188">
        <f t="shared" si="57"/>
        <v>28041903.59</v>
      </c>
      <c r="AB42" s="177">
        <f t="shared" ref="AB42:AM42" si="74">IF(AB41&gt;0,AB41*0.35,0)</f>
        <v>10464972.82</v>
      </c>
      <c r="AC42" s="177">
        <f t="shared" si="74"/>
        <v>8735135.183</v>
      </c>
      <c r="AD42" s="177">
        <f t="shared" si="74"/>
        <v>7297391.75</v>
      </c>
      <c r="AE42" s="177">
        <f t="shared" si="74"/>
        <v>7275632.477</v>
      </c>
      <c r="AF42" s="177">
        <f t="shared" si="74"/>
        <v>7253438.018</v>
      </c>
      <c r="AG42" s="177">
        <f t="shared" si="74"/>
        <v>1509562.108</v>
      </c>
      <c r="AH42" s="177">
        <f t="shared" si="74"/>
        <v>4013754.895</v>
      </c>
      <c r="AI42" s="177">
        <f t="shared" si="74"/>
        <v>3071189.63</v>
      </c>
      <c r="AJ42" s="177">
        <f t="shared" si="74"/>
        <v>2126539.548</v>
      </c>
      <c r="AK42" s="177">
        <f t="shared" si="74"/>
        <v>10386040.56</v>
      </c>
      <c r="AL42" s="177">
        <f t="shared" si="74"/>
        <v>2864534.822</v>
      </c>
      <c r="AM42" s="177">
        <f t="shared" si="74"/>
        <v>11919395.53</v>
      </c>
      <c r="AN42" s="188">
        <f t="shared" si="59"/>
        <v>76917587.34</v>
      </c>
    </row>
    <row r="43" ht="26.25" customHeight="1">
      <c r="A43" s="187" t="s">
        <v>193</v>
      </c>
      <c r="B43" s="188">
        <f t="shared" ref="B43:M43" si="75">B41-B42</f>
        <v>-2212572.256</v>
      </c>
      <c r="C43" s="188">
        <f t="shared" si="75"/>
        <v>-1888881.696</v>
      </c>
      <c r="D43" s="188">
        <f t="shared" si="75"/>
        <v>-1926659.33</v>
      </c>
      <c r="E43" s="188">
        <f t="shared" si="75"/>
        <v>-1544797.017</v>
      </c>
      <c r="F43" s="188">
        <f t="shared" si="75"/>
        <v>-666703.8668</v>
      </c>
      <c r="G43" s="188">
        <f t="shared" si="75"/>
        <v>-418807.7522</v>
      </c>
      <c r="H43" s="188">
        <f t="shared" si="75"/>
        <v>-541907.9801</v>
      </c>
      <c r="I43" s="188">
        <f t="shared" si="75"/>
        <v>-665826.0425</v>
      </c>
      <c r="J43" s="188">
        <f t="shared" si="75"/>
        <v>432459.4741</v>
      </c>
      <c r="K43" s="188">
        <f t="shared" si="75"/>
        <v>-852149.9587</v>
      </c>
      <c r="L43" s="188">
        <f t="shared" si="75"/>
        <v>548952.7694</v>
      </c>
      <c r="M43" s="188">
        <f t="shared" si="75"/>
        <v>-297433.2475</v>
      </c>
      <c r="N43" s="188">
        <f t="shared" si="46"/>
        <v>-10034326.9</v>
      </c>
      <c r="O43" s="188">
        <f t="shared" ref="O43:Z43" si="76">O41-O42</f>
        <v>10052424.26</v>
      </c>
      <c r="P43" s="188">
        <f t="shared" si="76"/>
        <v>5190108.253</v>
      </c>
      <c r="Q43" s="188">
        <f t="shared" si="76"/>
        <v>6642709.914</v>
      </c>
      <c r="R43" s="188">
        <f t="shared" si="76"/>
        <v>-7822045.084</v>
      </c>
      <c r="S43" s="188">
        <f t="shared" si="76"/>
        <v>9336302.255</v>
      </c>
      <c r="T43" s="188">
        <f t="shared" si="76"/>
        <v>1490690.688</v>
      </c>
      <c r="U43" s="188">
        <f t="shared" si="76"/>
        <v>5022686.358</v>
      </c>
      <c r="V43" s="188">
        <f t="shared" si="76"/>
        <v>4015837.767</v>
      </c>
      <c r="W43" s="188">
        <f t="shared" si="76"/>
        <v>-2640343.27</v>
      </c>
      <c r="X43" s="188">
        <f t="shared" si="76"/>
        <v>4342517.074</v>
      </c>
      <c r="Y43" s="188">
        <f t="shared" si="76"/>
        <v>-15323745.49</v>
      </c>
      <c r="Z43" s="188">
        <f t="shared" si="76"/>
        <v>5984544.395</v>
      </c>
      <c r="AA43" s="188">
        <f t="shared" si="57"/>
        <v>26291687.12</v>
      </c>
      <c r="AB43" s="197">
        <f t="shared" ref="AB43:AM43" si="77">AB41-AB42</f>
        <v>19434949.52</v>
      </c>
      <c r="AC43" s="197">
        <f t="shared" si="77"/>
        <v>16222393.91</v>
      </c>
      <c r="AD43" s="197">
        <f t="shared" si="77"/>
        <v>13552298.97</v>
      </c>
      <c r="AE43" s="197">
        <f t="shared" si="77"/>
        <v>13511888.89</v>
      </c>
      <c r="AF43" s="197">
        <f t="shared" si="77"/>
        <v>13470670.6</v>
      </c>
      <c r="AG43" s="197">
        <f t="shared" si="77"/>
        <v>2803472.486</v>
      </c>
      <c r="AH43" s="197">
        <f t="shared" si="77"/>
        <v>7454116.234</v>
      </c>
      <c r="AI43" s="197">
        <f t="shared" si="77"/>
        <v>5703637.884</v>
      </c>
      <c r="AJ43" s="197">
        <f t="shared" si="77"/>
        <v>3949287.732</v>
      </c>
      <c r="AK43" s="197">
        <f t="shared" si="77"/>
        <v>19288361.03</v>
      </c>
      <c r="AL43" s="197">
        <f t="shared" si="77"/>
        <v>5319850.384</v>
      </c>
      <c r="AM43" s="197">
        <f t="shared" si="77"/>
        <v>22136020.28</v>
      </c>
      <c r="AN43" s="197">
        <f t="shared" si="59"/>
        <v>142846947.9</v>
      </c>
    </row>
    <row r="44" ht="26.25" customHeight="1">
      <c r="A44" s="190" t="s">
        <v>194</v>
      </c>
      <c r="B44" s="198"/>
      <c r="C44" s="199"/>
      <c r="D44" s="199"/>
      <c r="E44" s="199"/>
      <c r="F44" s="199"/>
      <c r="G44" s="199"/>
      <c r="H44" s="199"/>
      <c r="I44" s="199"/>
      <c r="J44" s="199"/>
      <c r="K44" s="199"/>
      <c r="L44" s="200"/>
      <c r="M44" s="201"/>
      <c r="N44" s="201"/>
      <c r="O44" s="202"/>
      <c r="P44" s="199"/>
      <c r="Q44" s="199"/>
      <c r="R44" s="199"/>
      <c r="S44" s="203">
        <v>1000000.0</v>
      </c>
      <c r="T44" s="203">
        <v>1000000.0</v>
      </c>
      <c r="U44" s="203"/>
      <c r="V44" s="203"/>
      <c r="W44" s="203"/>
      <c r="X44" s="203"/>
      <c r="Y44" s="203"/>
      <c r="Z44" s="193">
        <v>2000000.0</v>
      </c>
      <c r="AA44" s="202">
        <f t="shared" ref="AA44:AA47" si="78">SUM(S44:Y44)</f>
        <v>2000000</v>
      </c>
      <c r="AB44" s="177">
        <v>4000000.0</v>
      </c>
      <c r="AC44" s="177"/>
      <c r="AD44" s="177">
        <v>4000000.0</v>
      </c>
      <c r="AE44" s="177">
        <v>4000000.0</v>
      </c>
      <c r="AF44" s="177">
        <v>4000000.0</v>
      </c>
      <c r="AG44" s="177">
        <v>1500000.0</v>
      </c>
      <c r="AH44" s="177">
        <v>2000000.0</v>
      </c>
      <c r="AI44" s="177">
        <v>2000000.0</v>
      </c>
      <c r="AJ44" s="177">
        <v>2000000.0</v>
      </c>
      <c r="AK44" s="177">
        <v>3000000.0</v>
      </c>
      <c r="AL44" s="177">
        <v>2000000.0</v>
      </c>
      <c r="AM44" s="177">
        <v>5000000.0</v>
      </c>
      <c r="AN44" s="178">
        <f t="shared" si="59"/>
        <v>33500000</v>
      </c>
    </row>
    <row r="45" ht="26.25" customHeight="1">
      <c r="A45" s="190" t="s">
        <v>195</v>
      </c>
      <c r="B45" s="198"/>
      <c r="C45" s="199"/>
      <c r="D45" s="199"/>
      <c r="E45" s="199"/>
      <c r="F45" s="199"/>
      <c r="G45" s="199"/>
      <c r="H45" s="199"/>
      <c r="I45" s="199"/>
      <c r="J45" s="199"/>
      <c r="K45" s="199"/>
      <c r="L45" s="200"/>
      <c r="M45" s="201"/>
      <c r="N45" s="201"/>
      <c r="O45" s="202"/>
      <c r="P45" s="202"/>
      <c r="Q45" s="199"/>
      <c r="R45" s="199"/>
      <c r="S45" s="203">
        <v>1000000.0</v>
      </c>
      <c r="T45" s="203">
        <v>1000000.0</v>
      </c>
      <c r="U45" s="203"/>
      <c r="V45" s="203"/>
      <c r="W45" s="203"/>
      <c r="X45" s="203"/>
      <c r="Y45" s="203"/>
      <c r="Z45" s="193">
        <v>2000000.0</v>
      </c>
      <c r="AA45" s="202">
        <f t="shared" si="78"/>
        <v>2000000</v>
      </c>
      <c r="AB45" s="177">
        <v>4000000.0</v>
      </c>
      <c r="AC45" s="177"/>
      <c r="AD45" s="177">
        <v>4000000.0</v>
      </c>
      <c r="AE45" s="177">
        <v>4000000.0</v>
      </c>
      <c r="AF45" s="177">
        <v>4000000.0</v>
      </c>
      <c r="AG45" s="177">
        <v>1500000.0</v>
      </c>
      <c r="AH45" s="177">
        <v>2000000.0</v>
      </c>
      <c r="AI45" s="177">
        <v>2000000.0</v>
      </c>
      <c r="AJ45" s="177">
        <v>2000000.0</v>
      </c>
      <c r="AK45" s="177">
        <v>3000000.0</v>
      </c>
      <c r="AL45" s="177">
        <v>2000000.0</v>
      </c>
      <c r="AM45" s="177">
        <v>5000000.0</v>
      </c>
      <c r="AN45" s="178">
        <f t="shared" si="59"/>
        <v>33500000</v>
      </c>
    </row>
    <row r="46" ht="26.25" customHeight="1">
      <c r="A46" s="190" t="s">
        <v>196</v>
      </c>
      <c r="B46" s="198"/>
      <c r="C46" s="199"/>
      <c r="D46" s="199"/>
      <c r="E46" s="199"/>
      <c r="F46" s="199"/>
      <c r="G46" s="199"/>
      <c r="H46" s="199"/>
      <c r="I46" s="199"/>
      <c r="J46" s="199"/>
      <c r="K46" s="199"/>
      <c r="L46" s="200"/>
      <c r="M46" s="201"/>
      <c r="N46" s="201"/>
      <c r="O46" s="202"/>
      <c r="P46" s="199"/>
      <c r="Q46" s="199"/>
      <c r="R46" s="199"/>
      <c r="S46" s="203">
        <v>1000000.0</v>
      </c>
      <c r="T46" s="203">
        <v>1000000.0</v>
      </c>
      <c r="U46" s="203"/>
      <c r="V46" s="203"/>
      <c r="W46" s="203"/>
      <c r="X46" s="203"/>
      <c r="Y46" s="203"/>
      <c r="Z46" s="193">
        <v>2000000.0</v>
      </c>
      <c r="AA46" s="202">
        <f t="shared" si="78"/>
        <v>2000000</v>
      </c>
      <c r="AB46" s="177">
        <v>4000000.0</v>
      </c>
      <c r="AC46" s="177"/>
      <c r="AD46" s="177">
        <v>4000000.0</v>
      </c>
      <c r="AE46" s="177">
        <v>4000000.0</v>
      </c>
      <c r="AF46" s="177">
        <v>4000000.0</v>
      </c>
      <c r="AG46" s="177">
        <v>1500000.0</v>
      </c>
      <c r="AH46" s="177">
        <v>2000000.0</v>
      </c>
      <c r="AI46" s="177">
        <v>2000000.0</v>
      </c>
      <c r="AJ46" s="177">
        <v>2000000.0</v>
      </c>
      <c r="AK46" s="177">
        <v>3000000.0</v>
      </c>
      <c r="AL46" s="177">
        <v>2000000.0</v>
      </c>
      <c r="AM46" s="177">
        <v>5000000.0</v>
      </c>
      <c r="AN46" s="178">
        <f t="shared" si="59"/>
        <v>33500000</v>
      </c>
    </row>
    <row r="47" ht="26.25" customHeight="1">
      <c r="A47" s="190" t="s">
        <v>197</v>
      </c>
      <c r="B47" s="204"/>
      <c r="C47" s="3"/>
      <c r="D47" s="3"/>
      <c r="E47" s="3"/>
      <c r="F47" s="3"/>
      <c r="G47" s="3"/>
      <c r="H47" s="3"/>
      <c r="I47" s="3"/>
      <c r="J47" s="3"/>
      <c r="K47" s="3"/>
      <c r="L47" s="4"/>
      <c r="M47" s="176">
        <v>0.0</v>
      </c>
      <c r="N47" s="178">
        <f t="shared" ref="N47:N48" si="80">SUM(B47:M47)</f>
        <v>0</v>
      </c>
      <c r="O47" s="202"/>
      <c r="P47" s="205"/>
      <c r="Q47" s="205"/>
      <c r="R47" s="205"/>
      <c r="S47" s="203">
        <v>1000000.0</v>
      </c>
      <c r="T47" s="203">
        <v>1000000.0</v>
      </c>
      <c r="U47" s="203"/>
      <c r="V47" s="203"/>
      <c r="W47" s="203"/>
      <c r="X47" s="203"/>
      <c r="Y47" s="203"/>
      <c r="Z47" s="193">
        <v>2000000.0</v>
      </c>
      <c r="AA47" s="176">
        <f t="shared" si="78"/>
        <v>2000000</v>
      </c>
      <c r="AB47" s="177">
        <v>4000000.0</v>
      </c>
      <c r="AC47" s="177"/>
      <c r="AD47" s="177">
        <v>4000000.0</v>
      </c>
      <c r="AE47" s="177">
        <v>4000000.0</v>
      </c>
      <c r="AF47" s="177">
        <v>4000000.0</v>
      </c>
      <c r="AG47" s="177">
        <v>1500000.0</v>
      </c>
      <c r="AH47" s="177">
        <v>2000000.0</v>
      </c>
      <c r="AI47" s="177">
        <v>2000000.0</v>
      </c>
      <c r="AJ47" s="177">
        <v>2000000.0</v>
      </c>
      <c r="AK47" s="177">
        <v>3000000.0</v>
      </c>
      <c r="AL47" s="177">
        <v>2000000.0</v>
      </c>
      <c r="AM47" s="177">
        <v>5000000.0</v>
      </c>
      <c r="AN47" s="178">
        <f t="shared" si="59"/>
        <v>33500000</v>
      </c>
    </row>
    <row r="48" ht="26.25" customHeight="1">
      <c r="A48" s="187" t="s">
        <v>198</v>
      </c>
      <c r="B48" s="188">
        <f t="shared" ref="B48:M48" si="79">B43-B47</f>
        <v>-2212572.256</v>
      </c>
      <c r="C48" s="188">
        <f t="shared" si="79"/>
        <v>-1888881.696</v>
      </c>
      <c r="D48" s="188">
        <f t="shared" si="79"/>
        <v>-1926659.33</v>
      </c>
      <c r="E48" s="188">
        <f t="shared" si="79"/>
        <v>-1544797.017</v>
      </c>
      <c r="F48" s="188">
        <f t="shared" si="79"/>
        <v>-666703.8668</v>
      </c>
      <c r="G48" s="188">
        <f t="shared" si="79"/>
        <v>-418807.7522</v>
      </c>
      <c r="H48" s="188">
        <f t="shared" si="79"/>
        <v>-541907.9801</v>
      </c>
      <c r="I48" s="188">
        <f t="shared" si="79"/>
        <v>-665826.0425</v>
      </c>
      <c r="J48" s="188">
        <f t="shared" si="79"/>
        <v>432459.4741</v>
      </c>
      <c r="K48" s="188">
        <f t="shared" si="79"/>
        <v>-852149.9587</v>
      </c>
      <c r="L48" s="188">
        <f t="shared" si="79"/>
        <v>548952.7694</v>
      </c>
      <c r="M48" s="188">
        <f t="shared" si="79"/>
        <v>-297433.2475</v>
      </c>
      <c r="N48" s="188">
        <f t="shared" si="80"/>
        <v>-10034326.9</v>
      </c>
      <c r="O48" s="188">
        <f>O43-O47-O46-P45-O44</f>
        <v>10052424.26</v>
      </c>
      <c r="P48" s="188">
        <f t="shared" ref="P48:R48" si="81">P43-P47</f>
        <v>5190108.253</v>
      </c>
      <c r="Q48" s="188">
        <f t="shared" si="81"/>
        <v>6642709.914</v>
      </c>
      <c r="R48" s="188">
        <f t="shared" si="81"/>
        <v>-7822045.084</v>
      </c>
      <c r="S48" s="188">
        <f t="shared" ref="S48:Z48" si="82">S43-S47-S44-S45-S46</f>
        <v>5336302.255</v>
      </c>
      <c r="T48" s="188">
        <f t="shared" si="82"/>
        <v>-2509309.312</v>
      </c>
      <c r="U48" s="188">
        <f t="shared" si="82"/>
        <v>5022686.358</v>
      </c>
      <c r="V48" s="188">
        <f t="shared" si="82"/>
        <v>4015837.767</v>
      </c>
      <c r="W48" s="188">
        <f t="shared" si="82"/>
        <v>-2640343.27</v>
      </c>
      <c r="X48" s="188">
        <f t="shared" si="82"/>
        <v>4342517.074</v>
      </c>
      <c r="Y48" s="188">
        <f t="shared" si="82"/>
        <v>-15323745.49</v>
      </c>
      <c r="Z48" s="188">
        <f t="shared" si="82"/>
        <v>-2015455.605</v>
      </c>
      <c r="AA48" s="188">
        <f>SUM(O48:Z48)</f>
        <v>10291687.12</v>
      </c>
      <c r="AB48" s="206">
        <f t="shared" ref="AB48:AL48" si="83">AB43-AB45-AB44-AB46-AB47</f>
        <v>3434949.518</v>
      </c>
      <c r="AC48" s="206">
        <f t="shared" si="83"/>
        <v>16222393.91</v>
      </c>
      <c r="AD48" s="206">
        <f t="shared" si="83"/>
        <v>-2447701.035</v>
      </c>
      <c r="AE48" s="206">
        <f t="shared" si="83"/>
        <v>-2488111.114</v>
      </c>
      <c r="AF48" s="206">
        <f t="shared" si="83"/>
        <v>-2529329.395</v>
      </c>
      <c r="AG48" s="206">
        <f t="shared" si="83"/>
        <v>-3196527.514</v>
      </c>
      <c r="AH48" s="206">
        <f t="shared" si="83"/>
        <v>-545883.7664</v>
      </c>
      <c r="AI48" s="206">
        <f t="shared" si="83"/>
        <v>-2296362.116</v>
      </c>
      <c r="AJ48" s="206">
        <f t="shared" si="83"/>
        <v>-4050712.268</v>
      </c>
      <c r="AK48" s="206">
        <f t="shared" si="83"/>
        <v>7288361.035</v>
      </c>
      <c r="AL48" s="206">
        <f t="shared" si="83"/>
        <v>-2680149.616</v>
      </c>
      <c r="AM48" s="206">
        <f>AM43-AM47</f>
        <v>17136020.28</v>
      </c>
      <c r="AN48" s="206">
        <f t="shared" si="59"/>
        <v>23846947.92</v>
      </c>
    </row>
    <row r="49" ht="26.25" customHeight="1">
      <c r="A49" s="187" t="s">
        <v>199</v>
      </c>
      <c r="B49" s="188">
        <f>B48</f>
        <v>-2212572.256</v>
      </c>
      <c r="C49" s="188">
        <f t="shared" ref="C49:M49" si="84">B49+C48</f>
        <v>-4101453.952</v>
      </c>
      <c r="D49" s="188">
        <f t="shared" si="84"/>
        <v>-6028113.282</v>
      </c>
      <c r="E49" s="188">
        <f t="shared" si="84"/>
        <v>-7572910.298</v>
      </c>
      <c r="F49" s="188">
        <f t="shared" si="84"/>
        <v>-8239614.165</v>
      </c>
      <c r="G49" s="188">
        <f t="shared" si="84"/>
        <v>-8658421.917</v>
      </c>
      <c r="H49" s="188">
        <f t="shared" si="84"/>
        <v>-9200329.898</v>
      </c>
      <c r="I49" s="188">
        <f t="shared" si="84"/>
        <v>-9866155.94</v>
      </c>
      <c r="J49" s="188">
        <f t="shared" si="84"/>
        <v>-9433696.466</v>
      </c>
      <c r="K49" s="188">
        <f t="shared" si="84"/>
        <v>-10285846.42</v>
      </c>
      <c r="L49" s="188">
        <f t="shared" si="84"/>
        <v>-9736893.655</v>
      </c>
      <c r="M49" s="188">
        <f t="shared" si="84"/>
        <v>-10034326.9</v>
      </c>
      <c r="N49" s="188"/>
      <c r="O49" s="188">
        <f>M49+O48</f>
        <v>18097.35426</v>
      </c>
      <c r="P49" s="188">
        <f t="shared" ref="P49:Z49" si="85">O49+P48</f>
        <v>5208205.608</v>
      </c>
      <c r="Q49" s="188">
        <f t="shared" si="85"/>
        <v>11850915.52</v>
      </c>
      <c r="R49" s="188">
        <f t="shared" si="85"/>
        <v>4028870.438</v>
      </c>
      <c r="S49" s="188">
        <f t="shared" si="85"/>
        <v>9365172.693</v>
      </c>
      <c r="T49" s="188">
        <f t="shared" si="85"/>
        <v>6855863.381</v>
      </c>
      <c r="U49" s="188">
        <f t="shared" si="85"/>
        <v>11878549.74</v>
      </c>
      <c r="V49" s="188">
        <f t="shared" si="85"/>
        <v>15894387.51</v>
      </c>
      <c r="W49" s="188">
        <f t="shared" si="85"/>
        <v>13254044.24</v>
      </c>
      <c r="X49" s="188">
        <f t="shared" si="85"/>
        <v>17596561.31</v>
      </c>
      <c r="Y49" s="188">
        <f t="shared" si="85"/>
        <v>2272815.823</v>
      </c>
      <c r="Z49" s="188">
        <f t="shared" si="85"/>
        <v>257360.2185</v>
      </c>
      <c r="AA49" s="188"/>
      <c r="AB49" s="188">
        <f>Z49+AB48</f>
        <v>3692309.736</v>
      </c>
      <c r="AC49" s="188">
        <f t="shared" ref="AC49:AM49" si="86">AB49+AC48</f>
        <v>19914703.65</v>
      </c>
      <c r="AD49" s="188">
        <f t="shared" si="86"/>
        <v>17467002.61</v>
      </c>
      <c r="AE49" s="188">
        <f t="shared" si="86"/>
        <v>14978891.5</v>
      </c>
      <c r="AF49" s="188">
        <f t="shared" si="86"/>
        <v>12449562.1</v>
      </c>
      <c r="AG49" s="188">
        <f t="shared" si="86"/>
        <v>9253034.59</v>
      </c>
      <c r="AH49" s="188">
        <f t="shared" si="86"/>
        <v>8707150.824</v>
      </c>
      <c r="AI49" s="188">
        <f t="shared" si="86"/>
        <v>6410788.707</v>
      </c>
      <c r="AJ49" s="188">
        <f t="shared" si="86"/>
        <v>2360076.44</v>
      </c>
      <c r="AK49" s="188">
        <f t="shared" si="86"/>
        <v>9648437.474</v>
      </c>
      <c r="AL49" s="188">
        <f t="shared" si="86"/>
        <v>6968287.859</v>
      </c>
      <c r="AM49" s="188">
        <f t="shared" si="86"/>
        <v>24104308.14</v>
      </c>
      <c r="AN49" s="188"/>
    </row>
    <row r="50" ht="26.25" customHeight="1">
      <c r="A50" s="1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</row>
    <row r="51" ht="101.25" customHeight="1">
      <c r="A51" s="208" t="s">
        <v>200</v>
      </c>
      <c r="B51" s="209">
        <f>IF(MIN(B49:AN49)&lt;0,MIN(B49:AN49)*-1,0)</f>
        <v>10285846.42</v>
      </c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210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</row>
    <row r="52" ht="26.25" customHeight="1">
      <c r="A52" s="1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</row>
    <row r="53" ht="26.25" customHeight="1">
      <c r="A53" s="1"/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</row>
    <row r="54" ht="26.25" customHeight="1">
      <c r="A54" s="1"/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</row>
    <row r="55" ht="26.25" customHeight="1">
      <c r="A55" s="1"/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</row>
    <row r="56" ht="26.25" customHeight="1">
      <c r="A56" s="1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</row>
    <row r="57" ht="26.25" customHeight="1">
      <c r="A57" s="1"/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</row>
    <row r="58" ht="26.25" customHeight="1">
      <c r="A58" s="1"/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</row>
    <row r="59" ht="26.25" customHeight="1">
      <c r="A59" s="1"/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</row>
    <row r="60" ht="26.25" customHeight="1">
      <c r="A60" s="1"/>
      <c r="B60" s="103"/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</row>
    <row r="61" ht="26.25" customHeight="1">
      <c r="A61" s="1"/>
      <c r="B61" s="103"/>
      <c r="C61" s="103"/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</row>
    <row r="62" ht="26.25" customHeight="1">
      <c r="A62" s="1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</row>
    <row r="63" ht="26.25" customHeight="1">
      <c r="A63" s="1"/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</row>
    <row r="64" ht="26.25" customHeight="1">
      <c r="A64" s="1"/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</row>
    <row r="65" ht="26.25" customHeight="1">
      <c r="A65" s="1"/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</row>
    <row r="66" ht="26.25" customHeight="1">
      <c r="A66" s="1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</row>
    <row r="67" ht="26.25" customHeight="1">
      <c r="A67" s="1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</row>
    <row r="68" ht="26.25" customHeight="1">
      <c r="A68" s="1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</row>
    <row r="69" ht="26.25" customHeight="1">
      <c r="A69" s="1"/>
      <c r="B69" s="103"/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</row>
    <row r="70" ht="26.25" customHeight="1">
      <c r="A70" s="1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</row>
    <row r="71" ht="26.25" customHeight="1">
      <c r="A71" s="1"/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</row>
    <row r="72" ht="26.25" customHeight="1">
      <c r="A72" s="1"/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</row>
    <row r="73" ht="26.25" customHeight="1">
      <c r="A73" s="1"/>
      <c r="B73" s="103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</row>
    <row r="74" ht="26.25" customHeight="1">
      <c r="A74" s="1"/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</row>
    <row r="75" ht="26.25" customHeight="1">
      <c r="A75" s="1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</row>
    <row r="76" ht="26.25" customHeight="1">
      <c r="A76" s="1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</row>
    <row r="77" ht="26.25" customHeight="1">
      <c r="A77" s="1"/>
      <c r="B77" s="103"/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</row>
    <row r="78" ht="26.25" customHeight="1">
      <c r="A78" s="1"/>
      <c r="B78" s="103"/>
      <c r="C78" s="103"/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</row>
    <row r="79" ht="26.25" customHeight="1">
      <c r="A79" s="1"/>
      <c r="B79" s="103"/>
      <c r="C79" s="103"/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</row>
    <row r="80" ht="26.25" customHeight="1">
      <c r="A80" s="1"/>
      <c r="B80" s="103"/>
      <c r="C80" s="103"/>
      <c r="D80" s="103"/>
      <c r="E80" s="103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</row>
    <row r="81" ht="26.25" customHeight="1">
      <c r="A81" s="1"/>
      <c r="B81" s="103"/>
      <c r="C81" s="103"/>
      <c r="D81" s="103"/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</row>
    <row r="82" ht="26.25" customHeight="1">
      <c r="A82" s="1"/>
      <c r="B82" s="103"/>
      <c r="C82" s="103"/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</row>
    <row r="83" ht="26.25" customHeight="1">
      <c r="A83" s="1"/>
      <c r="B83" s="103"/>
      <c r="C83" s="103"/>
      <c r="D83" s="103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</row>
    <row r="84" ht="26.25" customHeight="1">
      <c r="A84" s="1"/>
      <c r="B84" s="103"/>
      <c r="C84" s="103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</row>
    <row r="85" ht="26.25" customHeight="1">
      <c r="A85" s="1"/>
      <c r="B85" s="103"/>
      <c r="C85" s="103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</row>
    <row r="86" ht="26.25" customHeight="1">
      <c r="A86" s="1"/>
      <c r="B86" s="103"/>
      <c r="C86" s="103"/>
      <c r="D86" s="103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</row>
    <row r="87" ht="26.25" customHeight="1">
      <c r="A87" s="1"/>
      <c r="B87" s="103"/>
      <c r="C87" s="103"/>
      <c r="D87" s="103"/>
      <c r="E87" s="103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</row>
    <row r="88" ht="26.25" customHeight="1">
      <c r="A88" s="1"/>
      <c r="B88" s="103"/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</row>
    <row r="89" ht="26.25" customHeight="1">
      <c r="A89" s="1"/>
      <c r="B89" s="103"/>
      <c r="C89" s="103"/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</row>
    <row r="90" ht="26.25" customHeight="1">
      <c r="A90" s="1"/>
      <c r="B90" s="103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</row>
    <row r="91" ht="26.25" customHeight="1">
      <c r="A91" s="1"/>
      <c r="B91" s="103"/>
      <c r="C91" s="103"/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</row>
    <row r="92" ht="26.25" customHeight="1">
      <c r="A92" s="1"/>
      <c r="B92" s="103"/>
      <c r="C92" s="103"/>
      <c r="D92" s="103"/>
      <c r="E92" s="103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</row>
    <row r="93" ht="26.25" customHeight="1">
      <c r="A93" s="1"/>
      <c r="B93" s="103"/>
      <c r="C93" s="103"/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</row>
    <row r="94" ht="26.25" customHeight="1">
      <c r="A94" s="1"/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</row>
    <row r="95" ht="26.25" customHeight="1">
      <c r="A95" s="1"/>
      <c r="B95" s="103"/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</row>
    <row r="96" ht="26.25" customHeight="1">
      <c r="A96" s="1"/>
      <c r="B96" s="103"/>
      <c r="C96" s="103"/>
      <c r="D96" s="103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</row>
    <row r="97" ht="26.25" customHeight="1">
      <c r="A97" s="1"/>
      <c r="B97" s="103"/>
      <c r="C97" s="103"/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</row>
    <row r="98" ht="26.25" customHeight="1">
      <c r="A98" s="1"/>
      <c r="B98" s="103"/>
      <c r="C98" s="103"/>
      <c r="D98" s="103"/>
      <c r="E98" s="103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</row>
    <row r="99" ht="26.25" customHeight="1">
      <c r="A99" s="1"/>
      <c r="B99" s="103"/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</row>
    <row r="100" ht="26.25" customHeight="1">
      <c r="A100" s="1"/>
      <c r="B100" s="103"/>
      <c r="C100" s="103"/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</row>
    <row r="101" ht="26.25" customHeight="1">
      <c r="A101" s="1"/>
      <c r="B101" s="103"/>
      <c r="C101" s="103"/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</row>
    <row r="102" ht="26.25" customHeight="1">
      <c r="A102" s="1"/>
      <c r="B102" s="103"/>
      <c r="C102" s="103"/>
      <c r="D102" s="103"/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</row>
    <row r="103" ht="26.25" customHeight="1">
      <c r="A103" s="1"/>
      <c r="B103" s="103"/>
      <c r="C103" s="103"/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</row>
    <row r="104" ht="26.25" customHeight="1">
      <c r="A104" s="1"/>
      <c r="B104" s="103"/>
      <c r="C104" s="103"/>
      <c r="D104" s="103"/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</row>
    <row r="105" ht="26.25" customHeight="1">
      <c r="A105" s="1"/>
      <c r="B105" s="103"/>
      <c r="C105" s="103"/>
      <c r="D105" s="103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</row>
    <row r="106" ht="26.25" customHeight="1">
      <c r="A106" s="1"/>
      <c r="B106" s="103"/>
      <c r="C106" s="103"/>
      <c r="D106" s="103"/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103"/>
    </row>
    <row r="107" ht="26.25" customHeight="1">
      <c r="A107" s="1"/>
      <c r="B107" s="103"/>
      <c r="C107" s="103"/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</row>
    <row r="108" ht="26.25" customHeight="1">
      <c r="A108" s="1"/>
      <c r="B108" s="103"/>
      <c r="C108" s="103"/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/>
      <c r="AN108" s="103"/>
    </row>
    <row r="109" ht="26.25" customHeight="1">
      <c r="A109" s="1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103"/>
    </row>
    <row r="110" ht="26.25" customHeight="1">
      <c r="A110" s="1"/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</row>
    <row r="111" ht="26.25" customHeight="1">
      <c r="A111" s="1"/>
      <c r="B111" s="103"/>
      <c r="C111" s="103"/>
      <c r="D111" s="103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103"/>
    </row>
    <row r="112" ht="26.25" customHeight="1">
      <c r="A112" s="1"/>
      <c r="B112" s="103"/>
      <c r="C112" s="103"/>
      <c r="D112" s="103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103"/>
    </row>
    <row r="113" ht="26.25" customHeight="1">
      <c r="A113" s="1"/>
      <c r="B113" s="103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</row>
    <row r="114" ht="26.25" customHeight="1">
      <c r="A114" s="1"/>
      <c r="B114" s="103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</row>
    <row r="115" ht="26.25" customHeight="1">
      <c r="A115" s="1"/>
      <c r="B115" s="103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</row>
    <row r="116" ht="26.25" customHeight="1">
      <c r="A116" s="1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</row>
    <row r="117" ht="26.25" customHeight="1">
      <c r="A117" s="1"/>
      <c r="B117" s="103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</row>
    <row r="118" ht="26.25" customHeight="1">
      <c r="A118" s="1"/>
      <c r="B118" s="103"/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</row>
    <row r="119" ht="26.25" customHeight="1">
      <c r="A119" s="1"/>
      <c r="B119" s="103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</row>
    <row r="120" ht="26.25" customHeight="1">
      <c r="A120" s="1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</row>
    <row r="121" ht="26.25" customHeight="1">
      <c r="A121" s="1"/>
      <c r="B121" s="103"/>
      <c r="C121" s="103"/>
      <c r="D121" s="103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</row>
    <row r="122" ht="26.25" customHeight="1">
      <c r="A122" s="1"/>
      <c r="B122" s="103"/>
      <c r="C122" s="103"/>
      <c r="D122" s="103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</row>
    <row r="123" ht="26.25" customHeight="1">
      <c r="A123" s="1"/>
      <c r="B123" s="103"/>
      <c r="C123" s="103"/>
      <c r="D123" s="103"/>
      <c r="E123" s="103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103"/>
    </row>
    <row r="124" ht="26.25" customHeight="1">
      <c r="A124" s="1"/>
      <c r="B124" s="103"/>
      <c r="C124" s="103"/>
      <c r="D124" s="103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103"/>
    </row>
    <row r="125" ht="26.25" customHeight="1">
      <c r="A125" s="1"/>
      <c r="B125" s="103"/>
      <c r="C125" s="103"/>
      <c r="D125" s="103"/>
      <c r="E125" s="103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103"/>
    </row>
    <row r="126" ht="26.25" customHeight="1">
      <c r="A126" s="1"/>
      <c r="B126" s="103"/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</row>
    <row r="127" ht="26.25" customHeight="1">
      <c r="A127" s="1"/>
      <c r="B127" s="103"/>
      <c r="C127" s="103"/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103"/>
    </row>
    <row r="128" ht="26.25" customHeight="1">
      <c r="A128" s="1"/>
      <c r="B128" s="103"/>
      <c r="C128" s="103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</row>
    <row r="129" ht="26.25" customHeight="1">
      <c r="A129" s="1"/>
      <c r="B129" s="103"/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103"/>
    </row>
    <row r="130" ht="26.25" customHeight="1">
      <c r="A130" s="1"/>
      <c r="B130" s="103"/>
      <c r="C130" s="103"/>
      <c r="D130" s="103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103"/>
    </row>
    <row r="131" ht="26.25" customHeight="1">
      <c r="A131" s="1"/>
      <c r="B131" s="103"/>
      <c r="C131" s="103"/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</row>
    <row r="132" ht="26.25" customHeight="1">
      <c r="A132" s="1"/>
      <c r="B132" s="103"/>
      <c r="C132" s="103"/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103"/>
    </row>
    <row r="133" ht="26.25" customHeight="1">
      <c r="A133" s="1"/>
      <c r="B133" s="103"/>
      <c r="C133" s="103"/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103"/>
    </row>
    <row r="134" ht="26.25" customHeight="1">
      <c r="A134" s="1"/>
      <c r="B134" s="103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</row>
    <row r="135" ht="26.25" customHeight="1">
      <c r="A135" s="1"/>
      <c r="B135" s="103"/>
      <c r="C135" s="103"/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103"/>
    </row>
    <row r="136" ht="26.25" customHeight="1">
      <c r="A136" s="1"/>
      <c r="B136" s="103"/>
      <c r="C136" s="103"/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103"/>
    </row>
    <row r="137" ht="26.25" customHeight="1">
      <c r="A137" s="1"/>
      <c r="B137" s="103"/>
      <c r="C137" s="103"/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103"/>
    </row>
    <row r="138" ht="26.25" customHeight="1">
      <c r="A138" s="1"/>
      <c r="B138" s="103"/>
      <c r="C138" s="103"/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103"/>
      <c r="AN138" s="103"/>
    </row>
    <row r="139" ht="26.25" customHeight="1">
      <c r="A139" s="1"/>
      <c r="B139" s="103"/>
      <c r="C139" s="103"/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103"/>
    </row>
    <row r="140" ht="26.25" customHeight="1">
      <c r="A140" s="1"/>
      <c r="B140" s="103"/>
      <c r="C140" s="103"/>
      <c r="D140" s="103"/>
      <c r="E140" s="103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</row>
    <row r="141" ht="26.25" customHeight="1">
      <c r="A141" s="1"/>
      <c r="B141" s="103"/>
      <c r="C141" s="103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103"/>
    </row>
    <row r="142" ht="26.25" customHeight="1">
      <c r="A142" s="1"/>
      <c r="B142" s="103"/>
      <c r="C142" s="103"/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103"/>
    </row>
    <row r="143" ht="26.25" customHeight="1">
      <c r="A143" s="1"/>
      <c r="B143" s="103"/>
      <c r="C143" s="103"/>
      <c r="D143" s="103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103"/>
    </row>
    <row r="144" ht="26.25" customHeight="1">
      <c r="A144" s="1"/>
      <c r="B144" s="103"/>
      <c r="C144" s="103"/>
      <c r="D144" s="103"/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/>
    </row>
    <row r="145" ht="26.25" customHeight="1">
      <c r="A145" s="1"/>
      <c r="B145" s="103"/>
      <c r="C145" s="103"/>
      <c r="D145" s="103"/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103"/>
    </row>
    <row r="146" ht="26.25" customHeight="1">
      <c r="A146" s="1"/>
      <c r="B146" s="103"/>
      <c r="C146" s="103"/>
      <c r="D146" s="103"/>
      <c r="E146" s="103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</row>
    <row r="147" ht="26.25" customHeight="1">
      <c r="A147" s="1"/>
      <c r="B147" s="103"/>
      <c r="C147" s="103"/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103"/>
    </row>
    <row r="148" ht="26.25" customHeight="1">
      <c r="A148" s="1"/>
      <c r="B148" s="103"/>
      <c r="C148" s="103"/>
      <c r="D148" s="103"/>
      <c r="E148" s="103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103"/>
    </row>
    <row r="149" ht="26.25" customHeight="1">
      <c r="A149" s="1"/>
      <c r="B149" s="103"/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</row>
    <row r="150" ht="26.25" customHeight="1">
      <c r="A150" s="1"/>
      <c r="B150" s="103"/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</row>
    <row r="151" ht="26.25" customHeight="1">
      <c r="A151" s="1"/>
      <c r="B151" s="103"/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</row>
    <row r="152" ht="26.25" customHeight="1">
      <c r="A152" s="1"/>
      <c r="B152" s="103"/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</row>
    <row r="153" ht="26.25" customHeight="1">
      <c r="A153" s="1"/>
      <c r="B153" s="103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</row>
    <row r="154" ht="26.25" customHeight="1">
      <c r="A154" s="1"/>
      <c r="B154" s="103"/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</row>
    <row r="155" ht="26.25" customHeight="1">
      <c r="A155" s="1"/>
      <c r="B155" s="103"/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</row>
    <row r="156" ht="26.25" customHeight="1">
      <c r="A156" s="1"/>
      <c r="B156" s="103"/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</row>
    <row r="157" ht="26.25" customHeight="1">
      <c r="A157" s="1"/>
      <c r="B157" s="103"/>
      <c r="C157" s="103"/>
      <c r="D157" s="103"/>
      <c r="E157" s="103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103"/>
    </row>
    <row r="158" ht="26.25" customHeight="1">
      <c r="A158" s="1"/>
      <c r="B158" s="103"/>
      <c r="C158" s="103"/>
      <c r="D158" s="103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103"/>
    </row>
    <row r="159" ht="26.25" customHeight="1">
      <c r="A159" s="1"/>
      <c r="B159" s="103"/>
      <c r="C159" s="103"/>
      <c r="D159" s="103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103"/>
    </row>
    <row r="160" ht="26.25" customHeight="1">
      <c r="A160" s="1"/>
      <c r="B160" s="103"/>
      <c r="C160" s="103"/>
      <c r="D160" s="103"/>
      <c r="E160" s="103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/>
    </row>
    <row r="161" ht="26.25" customHeight="1">
      <c r="A161" s="1"/>
      <c r="B161" s="103"/>
      <c r="C161" s="103"/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103"/>
    </row>
    <row r="162" ht="26.25" customHeight="1">
      <c r="A162" s="1"/>
      <c r="B162" s="103"/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103"/>
    </row>
    <row r="163" ht="26.25" customHeight="1">
      <c r="A163" s="1"/>
      <c r="B163" s="103"/>
      <c r="C163" s="103"/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103"/>
    </row>
    <row r="164" ht="26.25" customHeight="1">
      <c r="A164" s="1"/>
      <c r="B164" s="103"/>
      <c r="C164" s="103"/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103"/>
    </row>
    <row r="165" ht="26.25" customHeight="1">
      <c r="A165" s="1"/>
      <c r="B165" s="103"/>
      <c r="C165" s="103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103"/>
    </row>
    <row r="166" ht="26.25" customHeight="1">
      <c r="A166" s="1"/>
      <c r="B166" s="103"/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103"/>
    </row>
    <row r="167" ht="26.25" customHeight="1">
      <c r="A167" s="1"/>
      <c r="B167" s="103"/>
      <c r="C167" s="103"/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</row>
    <row r="168" ht="26.25" customHeight="1">
      <c r="A168" s="1"/>
      <c r="B168" s="103"/>
      <c r="C168" s="103"/>
      <c r="D168" s="103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103"/>
    </row>
    <row r="169" ht="26.25" customHeight="1">
      <c r="A169" s="1"/>
      <c r="B169" s="103"/>
      <c r="C169" s="103"/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3"/>
      <c r="AM169" s="103"/>
      <c r="AN169" s="103"/>
    </row>
    <row r="170" ht="26.25" customHeight="1">
      <c r="A170" s="1"/>
      <c r="B170" s="103"/>
      <c r="C170" s="103"/>
      <c r="D170" s="103"/>
      <c r="E170" s="103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3"/>
      <c r="AM170" s="103"/>
      <c r="AN170" s="103"/>
    </row>
    <row r="171" ht="26.25" customHeight="1">
      <c r="A171" s="1"/>
      <c r="B171" s="103"/>
      <c r="C171" s="103"/>
      <c r="D171" s="103"/>
      <c r="E171" s="103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103"/>
    </row>
    <row r="172" ht="26.25" customHeight="1">
      <c r="A172" s="1"/>
      <c r="B172" s="103"/>
      <c r="C172" s="103"/>
      <c r="D172" s="103"/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</row>
    <row r="173" ht="26.25" customHeight="1">
      <c r="A173" s="1"/>
      <c r="B173" s="103"/>
      <c r="C173" s="103"/>
      <c r="D173" s="103"/>
      <c r="E173" s="103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103"/>
    </row>
    <row r="174" ht="26.25" customHeight="1">
      <c r="A174" s="1"/>
      <c r="B174" s="103"/>
      <c r="C174" s="103"/>
      <c r="D174" s="103"/>
      <c r="E174" s="103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103"/>
    </row>
    <row r="175" ht="26.25" customHeight="1">
      <c r="A175" s="1"/>
      <c r="B175" s="103"/>
      <c r="C175" s="103"/>
      <c r="D175" s="103"/>
      <c r="E175" s="103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103"/>
    </row>
    <row r="176" ht="26.25" customHeight="1">
      <c r="A176" s="1"/>
      <c r="B176" s="103"/>
      <c r="C176" s="103"/>
      <c r="D176" s="103"/>
      <c r="E176" s="103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103"/>
    </row>
    <row r="177" ht="26.25" customHeight="1">
      <c r="A177" s="1"/>
      <c r="B177" s="103"/>
      <c r="C177" s="103"/>
      <c r="D177" s="103"/>
      <c r="E177" s="103"/>
      <c r="F177" s="103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M177" s="103"/>
      <c r="AN177" s="103"/>
    </row>
    <row r="178" ht="26.25" customHeight="1">
      <c r="A178" s="1"/>
      <c r="B178" s="103"/>
      <c r="C178" s="103"/>
      <c r="D178" s="103"/>
      <c r="E178" s="103"/>
      <c r="F178" s="103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  <c r="AM178" s="103"/>
      <c r="AN178" s="103"/>
    </row>
    <row r="179" ht="26.25" customHeight="1">
      <c r="A179" s="1"/>
      <c r="B179" s="103"/>
      <c r="C179" s="103"/>
      <c r="D179" s="103"/>
      <c r="E179" s="103"/>
      <c r="F179" s="103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103"/>
    </row>
    <row r="180" ht="26.25" customHeight="1">
      <c r="A180" s="1"/>
      <c r="B180" s="103"/>
      <c r="C180" s="103"/>
      <c r="D180" s="103"/>
      <c r="E180" s="103"/>
      <c r="F180" s="103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M180" s="103"/>
      <c r="AN180" s="103"/>
    </row>
    <row r="181" ht="26.25" customHeight="1">
      <c r="A181" s="1"/>
      <c r="B181" s="103"/>
      <c r="C181" s="103"/>
      <c r="D181" s="103"/>
      <c r="E181" s="103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/>
      <c r="AN181" s="103"/>
    </row>
    <row r="182" ht="26.25" customHeight="1">
      <c r="A182" s="1"/>
      <c r="B182" s="103"/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3"/>
      <c r="AM182" s="103"/>
      <c r="AN182" s="103"/>
    </row>
    <row r="183" ht="26.25" customHeight="1">
      <c r="A183" s="1"/>
      <c r="B183" s="103"/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103"/>
    </row>
    <row r="184" ht="26.25" customHeight="1">
      <c r="A184" s="1"/>
      <c r="B184" s="103"/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103"/>
    </row>
    <row r="185" ht="26.25" customHeight="1">
      <c r="A185" s="1"/>
      <c r="B185" s="103"/>
      <c r="C185" s="103"/>
      <c r="D185" s="103"/>
      <c r="E185" s="103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103"/>
    </row>
    <row r="186" ht="26.25" customHeight="1">
      <c r="A186" s="1"/>
      <c r="B186" s="103"/>
      <c r="C186" s="103"/>
      <c r="D186" s="103"/>
      <c r="E186" s="103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103"/>
    </row>
    <row r="187" ht="26.25" customHeight="1">
      <c r="A187" s="1"/>
      <c r="B187" s="103"/>
      <c r="C187" s="103"/>
      <c r="D187" s="103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103"/>
    </row>
    <row r="188" ht="26.25" customHeight="1">
      <c r="A188" s="1"/>
      <c r="B188" s="103"/>
      <c r="C188" s="103"/>
      <c r="D188" s="103"/>
      <c r="E188" s="103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</row>
    <row r="189" ht="26.25" customHeight="1">
      <c r="A189" s="1"/>
      <c r="B189" s="103"/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103"/>
    </row>
    <row r="190" ht="26.25" customHeight="1">
      <c r="A190" s="1"/>
      <c r="B190" s="103"/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103"/>
    </row>
    <row r="191" ht="26.25" customHeight="1">
      <c r="A191" s="1"/>
      <c r="B191" s="103"/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103"/>
    </row>
    <row r="192" ht="26.25" customHeight="1">
      <c r="A192" s="1"/>
      <c r="B192" s="103"/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103"/>
    </row>
    <row r="193" ht="26.25" customHeight="1">
      <c r="A193" s="1"/>
      <c r="B193" s="103"/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103"/>
    </row>
    <row r="194" ht="26.25" customHeight="1">
      <c r="A194" s="1"/>
      <c r="B194" s="103"/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103"/>
    </row>
    <row r="195" ht="26.25" customHeight="1">
      <c r="A195" s="1"/>
      <c r="B195" s="103"/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103"/>
    </row>
    <row r="196" ht="26.25" customHeight="1">
      <c r="A196" s="1"/>
      <c r="B196" s="103"/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103"/>
    </row>
    <row r="197" ht="26.25" customHeight="1">
      <c r="A197" s="1"/>
      <c r="B197" s="103"/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3"/>
      <c r="AK197" s="103"/>
      <c r="AL197" s="103"/>
      <c r="AM197" s="103"/>
      <c r="AN197" s="103"/>
    </row>
    <row r="198" ht="26.25" customHeight="1">
      <c r="A198" s="1"/>
      <c r="B198" s="103"/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3"/>
      <c r="AM198" s="103"/>
      <c r="AN198" s="103"/>
    </row>
    <row r="199" ht="26.25" customHeight="1">
      <c r="A199" s="1"/>
      <c r="B199" s="103"/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3"/>
      <c r="AK199" s="103"/>
      <c r="AL199" s="103"/>
      <c r="AM199" s="103"/>
      <c r="AN199" s="103"/>
    </row>
    <row r="200" ht="26.25" customHeight="1">
      <c r="A200" s="1"/>
      <c r="B200" s="103"/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103"/>
    </row>
    <row r="201" ht="26.25" customHeight="1">
      <c r="A201" s="1"/>
      <c r="B201" s="103"/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103"/>
    </row>
    <row r="202" ht="26.25" customHeight="1">
      <c r="A202" s="1"/>
      <c r="B202" s="103"/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103"/>
    </row>
    <row r="203" ht="26.25" customHeight="1">
      <c r="A203" s="1"/>
      <c r="B203" s="103"/>
      <c r="C203" s="103"/>
      <c r="D203" s="103"/>
      <c r="E203" s="103"/>
      <c r="F203" s="103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103"/>
    </row>
    <row r="204" ht="26.25" customHeight="1">
      <c r="A204" s="1"/>
      <c r="B204" s="103"/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</row>
    <row r="205" ht="26.25" customHeight="1">
      <c r="A205" s="1"/>
      <c r="B205" s="103"/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</row>
    <row r="206" ht="26.25" customHeight="1">
      <c r="A206" s="1"/>
      <c r="B206" s="103"/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</row>
    <row r="207" ht="26.25" customHeight="1">
      <c r="A207" s="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</row>
    <row r="208" ht="26.25" customHeight="1">
      <c r="A208" s="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</row>
    <row r="209" ht="26.25" customHeight="1">
      <c r="A209" s="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</row>
    <row r="210" ht="26.25" customHeight="1">
      <c r="A210" s="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</row>
    <row r="211" ht="26.25" customHeight="1">
      <c r="A211" s="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</row>
    <row r="212" ht="26.25" customHeight="1">
      <c r="A212" s="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</row>
    <row r="213" ht="26.25" customHeight="1">
      <c r="A213" s="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</row>
    <row r="214" ht="26.25" customHeight="1">
      <c r="A214" s="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</row>
    <row r="215" ht="26.25" customHeight="1">
      <c r="A215" s="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</row>
    <row r="216" ht="26.25" customHeight="1">
      <c r="A216" s="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</row>
    <row r="217" ht="26.25" customHeight="1">
      <c r="A217" s="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</row>
    <row r="218" ht="26.25" customHeight="1">
      <c r="A218" s="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</row>
    <row r="219" ht="26.25" customHeight="1">
      <c r="A219" s="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</row>
    <row r="220" ht="26.25" customHeight="1">
      <c r="A220" s="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</row>
    <row r="221" ht="26.25" customHeight="1">
      <c r="A221" s="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</row>
    <row r="222" ht="26.25" customHeight="1">
      <c r="A222" s="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</row>
    <row r="223" ht="26.25" customHeight="1">
      <c r="A223" s="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</row>
    <row r="224" ht="26.25" customHeight="1">
      <c r="A224" s="1"/>
      <c r="B224" s="103"/>
      <c r="C224" s="103"/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103"/>
    </row>
    <row r="225" ht="26.25" customHeight="1">
      <c r="A225" s="1"/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</row>
    <row r="226" ht="26.25" customHeight="1">
      <c r="A226" s="1"/>
      <c r="B226" s="103"/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</row>
    <row r="227" ht="26.25" customHeight="1">
      <c r="A227" s="1"/>
      <c r="B227" s="103"/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</row>
    <row r="228" ht="26.25" customHeight="1">
      <c r="A228" s="1"/>
      <c r="B228" s="103"/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</row>
    <row r="229" ht="26.25" customHeight="1">
      <c r="A229" s="1"/>
      <c r="B229" s="103"/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</row>
    <row r="230" ht="26.25" customHeight="1">
      <c r="A230" s="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</row>
    <row r="231" ht="26.25" customHeight="1">
      <c r="A231" s="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</row>
    <row r="232" ht="26.25" customHeight="1">
      <c r="A232" s="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</row>
    <row r="233" ht="26.25" customHeight="1">
      <c r="A233" s="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</row>
    <row r="234" ht="26.25" customHeight="1">
      <c r="A234" s="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</row>
    <row r="235" ht="26.25" customHeight="1">
      <c r="A235" s="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</row>
    <row r="236" ht="26.25" customHeight="1">
      <c r="A236" s="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</row>
    <row r="237" ht="26.25" customHeight="1">
      <c r="A237" s="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</row>
    <row r="238" ht="26.25" customHeight="1">
      <c r="A238" s="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</row>
    <row r="239" ht="26.25" customHeight="1">
      <c r="A239" s="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</row>
    <row r="240" ht="26.25" customHeight="1">
      <c r="A240" s="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</row>
    <row r="241" ht="26.25" customHeight="1">
      <c r="A241" s="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</row>
    <row r="242" ht="26.25" customHeight="1">
      <c r="A242" s="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</row>
    <row r="243" ht="26.25" customHeight="1">
      <c r="A243" s="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</row>
    <row r="244" ht="26.25" customHeight="1">
      <c r="A244" s="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</row>
    <row r="245" ht="26.25" customHeight="1">
      <c r="A245" s="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</row>
    <row r="246" ht="26.25" customHeight="1">
      <c r="A246" s="1"/>
      <c r="B246" s="103"/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3"/>
      <c r="T246" s="103"/>
      <c r="U246" s="103"/>
      <c r="V246" s="103"/>
      <c r="W246" s="103"/>
      <c r="X246" s="103"/>
      <c r="Y246" s="103"/>
      <c r="Z246" s="103"/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3"/>
      <c r="AK246" s="103"/>
      <c r="AL246" s="103"/>
      <c r="AM246" s="103"/>
      <c r="AN246" s="103"/>
    </row>
    <row r="247" ht="26.25" customHeight="1">
      <c r="A247" s="1"/>
      <c r="B247" s="103"/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3"/>
      <c r="AK247" s="103"/>
      <c r="AL247" s="103"/>
      <c r="AM247" s="103"/>
      <c r="AN247" s="103"/>
    </row>
    <row r="248" ht="26.25" customHeight="1">
      <c r="A248" s="1"/>
      <c r="B248" s="103"/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3"/>
      <c r="AK248" s="103"/>
      <c r="AL248" s="103"/>
      <c r="AM248" s="103"/>
      <c r="AN248" s="103"/>
    </row>
    <row r="249" ht="26.25" customHeight="1">
      <c r="A249" s="1"/>
      <c r="B249" s="103"/>
      <c r="C249" s="103"/>
      <c r="D249" s="103"/>
      <c r="E249" s="103"/>
      <c r="F249" s="103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  <c r="R249" s="103"/>
      <c r="S249" s="103"/>
      <c r="T249" s="103"/>
      <c r="U249" s="103"/>
      <c r="V249" s="103"/>
      <c r="W249" s="103"/>
      <c r="X249" s="103"/>
      <c r="Y249" s="103"/>
      <c r="Z249" s="103"/>
      <c r="AA249" s="103"/>
      <c r="AB249" s="103"/>
      <c r="AC249" s="103"/>
      <c r="AD249" s="103"/>
      <c r="AE249" s="103"/>
      <c r="AF249" s="103"/>
      <c r="AG249" s="103"/>
      <c r="AH249" s="103"/>
      <c r="AI249" s="103"/>
      <c r="AJ249" s="103"/>
      <c r="AK249" s="103"/>
      <c r="AL249" s="103"/>
      <c r="AM249" s="103"/>
      <c r="AN249" s="103"/>
    </row>
    <row r="250" ht="26.25" customHeight="1">
      <c r="A250" s="1"/>
      <c r="B250" s="103"/>
      <c r="C250" s="103"/>
      <c r="D250" s="103"/>
      <c r="E250" s="103"/>
      <c r="F250" s="103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  <c r="R250" s="103"/>
      <c r="S250" s="103"/>
      <c r="T250" s="103"/>
      <c r="U250" s="103"/>
      <c r="V250" s="103"/>
      <c r="W250" s="103"/>
      <c r="X250" s="103"/>
      <c r="Y250" s="103"/>
      <c r="Z250" s="103"/>
      <c r="AA250" s="103"/>
      <c r="AB250" s="103"/>
      <c r="AC250" s="103"/>
      <c r="AD250" s="103"/>
      <c r="AE250" s="103"/>
      <c r="AF250" s="103"/>
      <c r="AG250" s="103"/>
      <c r="AH250" s="103"/>
      <c r="AI250" s="103"/>
      <c r="AJ250" s="103"/>
      <c r="AK250" s="103"/>
      <c r="AL250" s="103"/>
      <c r="AM250" s="103"/>
      <c r="AN250" s="103"/>
    </row>
    <row r="251" ht="26.25" customHeight="1">
      <c r="A251" s="1"/>
      <c r="B251" s="103"/>
      <c r="C251" s="103"/>
      <c r="D251" s="103"/>
      <c r="E251" s="103"/>
      <c r="F251" s="103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  <c r="R251" s="103"/>
      <c r="S251" s="103"/>
      <c r="T251" s="103"/>
      <c r="U251" s="103"/>
      <c r="V251" s="103"/>
      <c r="W251" s="103"/>
      <c r="X251" s="103"/>
      <c r="Y251" s="103"/>
      <c r="Z251" s="103"/>
      <c r="AA251" s="103"/>
      <c r="AB251" s="103"/>
      <c r="AC251" s="103"/>
      <c r="AD251" s="103"/>
      <c r="AE251" s="103"/>
      <c r="AF251" s="103"/>
      <c r="AG251" s="103"/>
      <c r="AH251" s="103"/>
      <c r="AI251" s="103"/>
      <c r="AJ251" s="103"/>
      <c r="AK251" s="103"/>
      <c r="AL251" s="103"/>
      <c r="AM251" s="103"/>
      <c r="AN251" s="103"/>
    </row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D1:F1"/>
    <mergeCell ref="B2:N2"/>
    <mergeCell ref="O2:AA2"/>
    <mergeCell ref="AB2:AN2"/>
    <mergeCell ref="B5:AN5"/>
    <mergeCell ref="B11:AN11"/>
    <mergeCell ref="B47:L47"/>
  </mergeCells>
  <conditionalFormatting sqref="A41 B41:AN42 AN44:AN47">
    <cfRule type="cellIs" dxfId="0" priority="1" operator="lessThan">
      <formula>0</formula>
    </cfRule>
  </conditionalFormatting>
  <conditionalFormatting sqref="AB43:AM47">
    <cfRule type="cellIs" dxfId="1" priority="2" operator="lessThan">
      <formula>0</formula>
    </cfRule>
  </conditionalFormatting>
  <conditionalFormatting sqref="A48:AN49 B43:M46 N42:N46 O43:Z44 O45:O47 P45:R46 S45:Z47 AA42:AA46 AN42:AN43">
    <cfRule type="cellIs" dxfId="1" priority="3" operator="lessThan">
      <formula>0</formula>
    </cfRule>
  </conditionalFormatting>
  <printOptions/>
  <pageMargins bottom="0.75" footer="0.0" header="0.0" left="0.7" right="0.7" top="0.75"/>
  <pageSetup orientation="portrait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73.88"/>
    <col customWidth="1" min="2" max="2" width="18.63"/>
    <col customWidth="1" min="3" max="3" width="16.13"/>
    <col customWidth="1" min="4" max="4" width="22.75"/>
    <col customWidth="1" min="5" max="5" width="16.13"/>
    <col customWidth="1" min="6" max="7" width="18.63"/>
    <col customWidth="1" min="8" max="8" width="18.0"/>
    <col customWidth="1" min="9" max="9" width="17.88"/>
    <col customWidth="1" min="10" max="10" width="19.13"/>
    <col customWidth="1" min="11" max="11" width="20.63"/>
    <col customWidth="1" min="12" max="12" width="19.13"/>
    <col customWidth="1" min="13" max="13" width="22.0"/>
    <col customWidth="1" min="14" max="14" width="18.0"/>
    <col customWidth="1" min="15" max="15" width="47.38"/>
    <col customWidth="1" min="16" max="16" width="19.13"/>
    <col customWidth="1" min="17" max="17" width="22.13"/>
    <col customWidth="1" min="18" max="18" width="24.75"/>
    <col customWidth="1" min="19" max="19" width="17.75"/>
    <col customWidth="1" min="20" max="21" width="21.25"/>
    <col customWidth="1" min="22" max="22" width="19.63"/>
    <col customWidth="1" min="23" max="23" width="18.13"/>
    <col customWidth="1" min="24" max="24" width="19.13"/>
    <col customWidth="1" min="25" max="25" width="19.0"/>
    <col customWidth="1" min="26" max="26" width="20.38"/>
    <col customWidth="1" min="27" max="27" width="19.63"/>
    <col customWidth="1" min="28" max="28" width="36.38"/>
    <col customWidth="1" min="29" max="29" width="20.38"/>
    <col customWidth="1" min="30" max="30" width="18.25"/>
    <col customWidth="1" min="31" max="31" width="22.75"/>
    <col customWidth="1" min="32" max="32" width="20.38"/>
    <col customWidth="1" min="33" max="33" width="18.88"/>
    <col customWidth="1" min="34" max="34" width="19.0"/>
    <col customWidth="1" min="35" max="35" width="20.63"/>
    <col customWidth="1" min="36" max="36" width="18.38"/>
    <col customWidth="1" min="37" max="37" width="19.63"/>
    <col customWidth="1" min="38" max="38" width="18.75"/>
    <col customWidth="1" min="39" max="39" width="19.0"/>
    <col customWidth="1" min="40" max="40" width="23.38"/>
  </cols>
  <sheetData>
    <row r="1" ht="32.25" customHeight="1">
      <c r="A1" s="163" t="s">
        <v>139</v>
      </c>
      <c r="B1" s="164">
        <v>0.02</v>
      </c>
      <c r="C1" s="103"/>
      <c r="D1" s="211" t="s">
        <v>109</v>
      </c>
      <c r="E1" s="166"/>
      <c r="F1" s="166"/>
      <c r="G1" s="103"/>
      <c r="H1" s="103"/>
      <c r="I1" s="103"/>
      <c r="J1" s="103"/>
      <c r="K1" s="103"/>
      <c r="L1" s="103"/>
      <c r="M1" s="103"/>
      <c r="N1" s="103"/>
      <c r="O1" s="167" t="s">
        <v>140</v>
      </c>
      <c r="P1" s="164">
        <v>0.02</v>
      </c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63" t="s">
        <v>141</v>
      </c>
      <c r="AC1" s="164">
        <v>0.02</v>
      </c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</row>
    <row r="2" ht="25.5" customHeight="1">
      <c r="A2" s="1"/>
      <c r="B2" s="168" t="s">
        <v>64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169" t="s">
        <v>95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170" t="s">
        <v>104</v>
      </c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4"/>
    </row>
    <row r="3" ht="25.5" customHeight="1">
      <c r="A3" s="1"/>
      <c r="B3" s="171" t="s">
        <v>142</v>
      </c>
      <c r="C3" s="171" t="s">
        <v>143</v>
      </c>
      <c r="D3" s="171" t="s">
        <v>144</v>
      </c>
      <c r="E3" s="171" t="s">
        <v>145</v>
      </c>
      <c r="F3" s="171" t="s">
        <v>146</v>
      </c>
      <c r="G3" s="171" t="s">
        <v>147</v>
      </c>
      <c r="H3" s="171" t="s">
        <v>148</v>
      </c>
      <c r="I3" s="171" t="s">
        <v>149</v>
      </c>
      <c r="J3" s="171" t="s">
        <v>150</v>
      </c>
      <c r="K3" s="171" t="s">
        <v>151</v>
      </c>
      <c r="L3" s="171" t="s">
        <v>152</v>
      </c>
      <c r="M3" s="171" t="s">
        <v>153</v>
      </c>
      <c r="N3" s="172" t="s">
        <v>154</v>
      </c>
      <c r="O3" s="173" t="s">
        <v>142</v>
      </c>
      <c r="P3" s="173" t="s">
        <v>143</v>
      </c>
      <c r="Q3" s="173" t="s">
        <v>144</v>
      </c>
      <c r="R3" s="173" t="s">
        <v>145</v>
      </c>
      <c r="S3" s="173" t="s">
        <v>146</v>
      </c>
      <c r="T3" s="173" t="s">
        <v>147</v>
      </c>
      <c r="U3" s="173" t="s">
        <v>148</v>
      </c>
      <c r="V3" s="173" t="s">
        <v>149</v>
      </c>
      <c r="W3" s="173" t="s">
        <v>150</v>
      </c>
      <c r="X3" s="173" t="s">
        <v>151</v>
      </c>
      <c r="Y3" s="173" t="s">
        <v>152</v>
      </c>
      <c r="Z3" s="173" t="s">
        <v>153</v>
      </c>
      <c r="AA3" s="173" t="s">
        <v>154</v>
      </c>
      <c r="AB3" s="174" t="s">
        <v>142</v>
      </c>
      <c r="AC3" s="174" t="s">
        <v>143</v>
      </c>
      <c r="AD3" s="174" t="s">
        <v>144</v>
      </c>
      <c r="AE3" s="174" t="s">
        <v>145</v>
      </c>
      <c r="AF3" s="174" t="s">
        <v>146</v>
      </c>
      <c r="AG3" s="174" t="s">
        <v>147</v>
      </c>
      <c r="AH3" s="174" t="s">
        <v>148</v>
      </c>
      <c r="AI3" s="174" t="s">
        <v>149</v>
      </c>
      <c r="AJ3" s="174" t="s">
        <v>150</v>
      </c>
      <c r="AK3" s="174" t="s">
        <v>151</v>
      </c>
      <c r="AL3" s="174" t="s">
        <v>152</v>
      </c>
      <c r="AM3" s="174" t="s">
        <v>153</v>
      </c>
      <c r="AN3" s="174" t="s">
        <v>154</v>
      </c>
    </row>
    <row r="4" ht="26.25" customHeight="1">
      <c r="A4" s="175" t="s">
        <v>155</v>
      </c>
      <c r="B4" s="176">
        <v>0.0</v>
      </c>
      <c r="C4" s="177">
        <v>0.0</v>
      </c>
      <c r="D4" s="178">
        <v>0.0</v>
      </c>
      <c r="E4" s="178">
        <v>0.0</v>
      </c>
      <c r="F4" s="178">
        <v>0.0</v>
      </c>
      <c r="G4" s="178">
        <v>0.0</v>
      </c>
      <c r="H4" s="178">
        <v>0.0</v>
      </c>
      <c r="I4" s="178">
        <v>0.0</v>
      </c>
      <c r="J4" s="178">
        <v>0.0</v>
      </c>
      <c r="K4" s="178">
        <v>0.0</v>
      </c>
      <c r="L4" s="178">
        <v>0.0</v>
      </c>
      <c r="M4" s="178">
        <v>0.0</v>
      </c>
      <c r="N4" s="179"/>
      <c r="O4" s="178">
        <v>0.0</v>
      </c>
      <c r="P4" s="178">
        <v>0.0</v>
      </c>
      <c r="Q4" s="178">
        <v>0.0</v>
      </c>
      <c r="R4" s="178">
        <f t="shared" ref="R4:Z4" si="1">Q49</f>
        <v>16794155.42</v>
      </c>
      <c r="S4" s="178">
        <f t="shared" si="1"/>
        <v>4062410.035</v>
      </c>
      <c r="T4" s="178">
        <f t="shared" si="1"/>
        <v>4832375.123</v>
      </c>
      <c r="U4" s="178">
        <f t="shared" si="1"/>
        <v>4916305.852</v>
      </c>
      <c r="V4" s="178">
        <f t="shared" si="1"/>
        <v>3883922.241</v>
      </c>
      <c r="W4" s="178">
        <f t="shared" si="1"/>
        <v>2817155.055</v>
      </c>
      <c r="X4" s="178">
        <f t="shared" si="1"/>
        <v>2156725.914</v>
      </c>
      <c r="Y4" s="178">
        <f t="shared" si="1"/>
        <v>4576680.761</v>
      </c>
      <c r="Z4" s="178">
        <f t="shared" si="1"/>
        <v>4190230.453</v>
      </c>
      <c r="AA4" s="179"/>
      <c r="AB4" s="178">
        <f>Z49</f>
        <v>4445645.32</v>
      </c>
      <c r="AC4" s="178">
        <f t="shared" ref="AC4:AM4" si="2">AB49</f>
        <v>14228024.24</v>
      </c>
      <c r="AD4" s="178">
        <f t="shared" si="2"/>
        <v>19971562.24</v>
      </c>
      <c r="AE4" s="178">
        <f t="shared" si="2"/>
        <v>22420242.63</v>
      </c>
      <c r="AF4" s="178">
        <f t="shared" si="2"/>
        <v>24828512.93</v>
      </c>
      <c r="AG4" s="178">
        <f t="shared" si="2"/>
        <v>27195564.95</v>
      </c>
      <c r="AH4" s="178">
        <f t="shared" si="2"/>
        <v>27839196.1</v>
      </c>
      <c r="AI4" s="178">
        <f t="shared" si="2"/>
        <v>30706786.69</v>
      </c>
      <c r="AJ4" s="178">
        <f t="shared" si="2"/>
        <v>33530636.12</v>
      </c>
      <c r="AK4" s="178">
        <f t="shared" si="2"/>
        <v>33867392.18</v>
      </c>
      <c r="AL4" s="178">
        <f t="shared" si="2"/>
        <v>35033604.74</v>
      </c>
      <c r="AM4" s="178">
        <f t="shared" si="2"/>
        <v>35278434.02</v>
      </c>
      <c r="AN4" s="179"/>
    </row>
    <row r="5" ht="26.25" customHeight="1">
      <c r="A5" s="180" t="s">
        <v>156</v>
      </c>
      <c r="B5" s="181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4"/>
    </row>
    <row r="6" ht="26.25" customHeight="1">
      <c r="A6" s="182" t="s">
        <v>157</v>
      </c>
      <c r="B6" s="183">
        <v>0.0</v>
      </c>
      <c r="C6" s="183">
        <v>0.0</v>
      </c>
      <c r="D6" s="183"/>
      <c r="E6" s="183"/>
      <c r="F6" s="183"/>
      <c r="G6" s="183"/>
      <c r="H6" s="183"/>
      <c r="I6" s="183"/>
      <c r="J6" s="183"/>
      <c r="K6" s="183"/>
      <c r="L6" s="183"/>
      <c r="M6" s="183">
        <f>'6.4.2 OPT Estimación de ventas '!K17</f>
        <v>12600000</v>
      </c>
      <c r="N6" s="184">
        <f t="shared" ref="N6:N9" si="3">SUM(B6:M6)</f>
        <v>12600000</v>
      </c>
      <c r="O6" s="183">
        <f>'6.4.2 OPT Estimación de ventas '!$J$29</f>
        <v>68850000</v>
      </c>
      <c r="P6" s="183">
        <f>'6.4.2 OPT Estimación de ventas '!$J$30</f>
        <v>45900000</v>
      </c>
      <c r="Q6" s="183">
        <v>0.0</v>
      </c>
      <c r="R6" s="183">
        <v>0.0</v>
      </c>
      <c r="S6" s="183">
        <v>0.0</v>
      </c>
      <c r="T6" s="183">
        <v>0.0</v>
      </c>
      <c r="U6" s="183">
        <v>0.0</v>
      </c>
      <c r="V6" s="183">
        <v>0.0</v>
      </c>
      <c r="W6" s="183">
        <v>0.0</v>
      </c>
      <c r="X6" s="183">
        <v>0.0</v>
      </c>
      <c r="Y6" s="183">
        <v>0.0</v>
      </c>
      <c r="Z6" s="183">
        <f>'6.4.2 OPT Estimación de ventas '!$J$40</f>
        <v>45900000</v>
      </c>
      <c r="AA6" s="184">
        <f t="shared" ref="AA6:AA10" si="4">SUM(O6:Z6)</f>
        <v>160650000</v>
      </c>
      <c r="AB6" s="183">
        <f>'6.4.2 OPT Estimación de ventas '!$K$52</f>
        <v>132000000</v>
      </c>
      <c r="AC6" s="183">
        <f>'6.4.2 OPT Estimación de ventas '!$K$52</f>
        <v>132000000</v>
      </c>
      <c r="AD6" s="183">
        <v>0.0</v>
      </c>
      <c r="AE6" s="183">
        <v>0.0</v>
      </c>
      <c r="AF6" s="183">
        <v>0.0</v>
      </c>
      <c r="AG6" s="183">
        <v>0.0</v>
      </c>
      <c r="AH6" s="183">
        <v>0.0</v>
      </c>
      <c r="AI6" s="183">
        <v>0.0</v>
      </c>
      <c r="AJ6" s="183">
        <v>0.0</v>
      </c>
      <c r="AK6" s="183">
        <v>0.0</v>
      </c>
      <c r="AL6" s="183">
        <v>0.0</v>
      </c>
      <c r="AM6" s="183">
        <f>'6.4.2 OPT Estimación de ventas '!$I$63</f>
        <v>132000000</v>
      </c>
      <c r="AN6" s="184">
        <f t="shared" ref="AN6:AN10" si="5">SUM(AB6:AM6)</f>
        <v>396000000</v>
      </c>
    </row>
    <row r="7" ht="26.25" customHeight="1">
      <c r="A7" s="182" t="s">
        <v>158</v>
      </c>
      <c r="B7" s="183"/>
      <c r="C7" s="183"/>
      <c r="D7" s="183">
        <v>0.0</v>
      </c>
      <c r="E7" s="183">
        <v>7875000.0</v>
      </c>
      <c r="F7" s="183">
        <f>'6.4.2 OPT Estimación de ventas '!K10</f>
        <v>12600000</v>
      </c>
      <c r="G7" s="183"/>
      <c r="H7" s="183"/>
      <c r="I7" s="183"/>
      <c r="J7" s="183"/>
      <c r="K7" s="183"/>
      <c r="L7" s="183"/>
      <c r="M7" s="183"/>
      <c r="N7" s="184">
        <f t="shared" si="3"/>
        <v>20475000</v>
      </c>
      <c r="O7" s="183">
        <v>0.0</v>
      </c>
      <c r="P7" s="183">
        <v>0.0</v>
      </c>
      <c r="Q7" s="185">
        <f>'6.4.2 OPT Estimación de ventas '!$J$31</f>
        <v>60750000</v>
      </c>
      <c r="R7" s="185">
        <f>'6.4.2 OPT Estimación de ventas '!$J$32</f>
        <v>60750000</v>
      </c>
      <c r="S7" s="183">
        <f>'6.4.2 OPT Estimación de ventas '!$J$33</f>
        <v>60750000</v>
      </c>
      <c r="T7" s="183">
        <v>0.0</v>
      </c>
      <c r="U7" s="183">
        <v>0.0</v>
      </c>
      <c r="V7" s="183">
        <v>0.0</v>
      </c>
      <c r="W7" s="183">
        <v>0.0</v>
      </c>
      <c r="X7" s="183">
        <v>0.0</v>
      </c>
      <c r="Y7" s="183">
        <v>0.0</v>
      </c>
      <c r="Z7" s="183">
        <v>0.0</v>
      </c>
      <c r="AA7" s="184">
        <f t="shared" si="4"/>
        <v>182250000</v>
      </c>
      <c r="AB7" s="183">
        <v>0.0</v>
      </c>
      <c r="AC7" s="183">
        <v>0.0</v>
      </c>
      <c r="AD7" s="183">
        <f>'6.4.2 OPT Estimación de ventas '!$K$54</f>
        <v>114000000</v>
      </c>
      <c r="AE7" s="183">
        <f>'6.4.2 OPT Estimación de ventas '!$K$55</f>
        <v>114000000</v>
      </c>
      <c r="AF7" s="183">
        <f>'6.4.2 OPT Estimación de ventas '!$K$55</f>
        <v>114000000</v>
      </c>
      <c r="AG7" s="183">
        <v>0.0</v>
      </c>
      <c r="AH7" s="183">
        <v>0.0</v>
      </c>
      <c r="AI7" s="183">
        <v>0.0</v>
      </c>
      <c r="AJ7" s="183">
        <v>0.0</v>
      </c>
      <c r="AK7" s="183">
        <v>0.0</v>
      </c>
      <c r="AL7" s="183">
        <v>0.0</v>
      </c>
      <c r="AM7" s="183">
        <v>0.0</v>
      </c>
      <c r="AN7" s="184">
        <f t="shared" si="5"/>
        <v>342000000</v>
      </c>
    </row>
    <row r="8" ht="26.25" customHeight="1">
      <c r="A8" s="182" t="s">
        <v>159</v>
      </c>
      <c r="B8" s="183"/>
      <c r="C8" s="183"/>
      <c r="D8" s="183"/>
      <c r="E8" s="183"/>
      <c r="F8" s="183"/>
      <c r="G8" s="183">
        <f>'6.4.2 OPT Estimación de ventas '!K11</f>
        <v>24795000</v>
      </c>
      <c r="H8" s="183">
        <f>'6.4.2 OPT Estimación de ventas '!K12</f>
        <v>25080000</v>
      </c>
      <c r="I8" s="183">
        <f>'6.4.2 OPT Estimación de ventas '!K13</f>
        <v>24795000</v>
      </c>
      <c r="J8" s="183"/>
      <c r="K8" s="183"/>
      <c r="L8" s="183"/>
      <c r="M8" s="183"/>
      <c r="N8" s="184">
        <f t="shared" si="3"/>
        <v>74670000</v>
      </c>
      <c r="O8" s="183">
        <v>0.0</v>
      </c>
      <c r="P8" s="183">
        <v>0.0</v>
      </c>
      <c r="Q8" s="183">
        <v>0.0</v>
      </c>
      <c r="R8" s="183">
        <v>0.0</v>
      </c>
      <c r="S8" s="183">
        <v>0.0</v>
      </c>
      <c r="T8" s="183">
        <f>'6.4.2 OPT Estimación de ventas '!$J$34</f>
        <v>64800000</v>
      </c>
      <c r="U8" s="183">
        <f>'6.4.2 OPT Estimación de ventas '!$J$35</f>
        <v>97200000</v>
      </c>
      <c r="V8" s="183">
        <f>'6.4.2 OPT Estimación de ventas '!$J$35</f>
        <v>97200000</v>
      </c>
      <c r="W8" s="183">
        <v>0.0</v>
      </c>
      <c r="X8" s="183">
        <v>0.0</v>
      </c>
      <c r="Y8" s="183">
        <v>0.0</v>
      </c>
      <c r="Z8" s="183">
        <v>0.0</v>
      </c>
      <c r="AA8" s="184">
        <f t="shared" si="4"/>
        <v>259200000</v>
      </c>
      <c r="AB8" s="183">
        <v>0.0</v>
      </c>
      <c r="AC8" s="183">
        <v>0.0</v>
      </c>
      <c r="AD8" s="183">
        <v>0.0</v>
      </c>
      <c r="AE8" s="183">
        <v>0.0</v>
      </c>
      <c r="AF8" s="183">
        <v>0.0</v>
      </c>
      <c r="AG8" s="183">
        <f>'6.4.2 OPT Estimación de ventas '!$K$57</f>
        <v>135000000</v>
      </c>
      <c r="AH8" s="183">
        <f>'6.4.2 OPT Estimación de ventas '!$K$58</f>
        <v>180000000</v>
      </c>
      <c r="AI8" s="183">
        <f>'6.4.2 OPT Estimación de ventas '!$K$59</f>
        <v>180000000</v>
      </c>
      <c r="AJ8" s="183">
        <v>0.0</v>
      </c>
      <c r="AK8" s="183">
        <v>0.0</v>
      </c>
      <c r="AL8" s="183">
        <v>0.0</v>
      </c>
      <c r="AM8" s="183">
        <v>0.0</v>
      </c>
      <c r="AN8" s="184">
        <f t="shared" si="5"/>
        <v>495000000</v>
      </c>
    </row>
    <row r="9" ht="26.25" customHeight="1">
      <c r="A9" s="182" t="s">
        <v>160</v>
      </c>
      <c r="B9" s="183"/>
      <c r="C9" s="183"/>
      <c r="D9" s="183"/>
      <c r="E9" s="183"/>
      <c r="F9" s="183"/>
      <c r="G9" s="183"/>
      <c r="H9" s="183"/>
      <c r="I9" s="183"/>
      <c r="J9" s="183">
        <f>'6.4.2 OPT Estimación de ventas '!K14</f>
        <v>21360000</v>
      </c>
      <c r="K9" s="183">
        <f>'6.4.2 OPT Estimación de ventas '!K15</f>
        <v>22800000</v>
      </c>
      <c r="L9" s="183">
        <f>'6.4.2 OPT Estimación de ventas '!K16</f>
        <v>21600000</v>
      </c>
      <c r="M9" s="186"/>
      <c r="N9" s="184">
        <f t="shared" si="3"/>
        <v>65760000</v>
      </c>
      <c r="O9" s="183"/>
      <c r="P9" s="183">
        <v>0.0</v>
      </c>
      <c r="Q9" s="183">
        <v>0.0</v>
      </c>
      <c r="R9" s="183">
        <v>0.0</v>
      </c>
      <c r="S9" s="183">
        <v>0.0</v>
      </c>
      <c r="T9" s="183">
        <v>0.0</v>
      </c>
      <c r="U9" s="183">
        <v>0.0</v>
      </c>
      <c r="V9" s="183">
        <v>0.0</v>
      </c>
      <c r="W9" s="183">
        <f>'6.4.2 OPT Estimación de ventas '!$J$37</f>
        <v>22500000</v>
      </c>
      <c r="X9" s="183">
        <f>'6.4.2 OPT Estimación de ventas '!$J$38</f>
        <v>36000000</v>
      </c>
      <c r="Y9" s="183">
        <f>'6.4.2 OPT Estimación de ventas '!$J$39</f>
        <v>24000000</v>
      </c>
      <c r="Z9" s="183">
        <v>0.0</v>
      </c>
      <c r="AA9" s="184">
        <f t="shared" si="4"/>
        <v>82500000</v>
      </c>
      <c r="AB9" s="183">
        <v>0.0</v>
      </c>
      <c r="AC9" s="183">
        <v>0.0</v>
      </c>
      <c r="AD9" s="183">
        <v>0.0</v>
      </c>
      <c r="AE9" s="183">
        <v>0.0</v>
      </c>
      <c r="AF9" s="183">
        <v>0.0</v>
      </c>
      <c r="AG9" s="183">
        <v>0.0</v>
      </c>
      <c r="AH9" s="183">
        <v>0.0</v>
      </c>
      <c r="AI9" s="183">
        <v>0.0</v>
      </c>
      <c r="AJ9" s="183">
        <f>'6.4.2 OPT Estimación de ventas '!$I$60</f>
        <v>58500000</v>
      </c>
      <c r="AK9" s="183">
        <f>'6.4.2 OPT Estimación de ventas '!$I$61</f>
        <v>78000000</v>
      </c>
      <c r="AL9" s="183">
        <f>'6.4.2 OPT Estimación de ventas '!$I$62</f>
        <v>58500000</v>
      </c>
      <c r="AM9" s="183">
        <v>0.0</v>
      </c>
      <c r="AN9" s="184">
        <f t="shared" si="5"/>
        <v>195000000</v>
      </c>
    </row>
    <row r="10" ht="26.25" customHeight="1">
      <c r="A10" s="187" t="s">
        <v>161</v>
      </c>
      <c r="B10" s="188">
        <f t="shared" ref="B10:I10" si="6">SUM(B6:B8)</f>
        <v>0</v>
      </c>
      <c r="C10" s="188">
        <f t="shared" si="6"/>
        <v>0</v>
      </c>
      <c r="D10" s="188">
        <f t="shared" si="6"/>
        <v>0</v>
      </c>
      <c r="E10" s="188">
        <f t="shared" si="6"/>
        <v>7875000</v>
      </c>
      <c r="F10" s="188">
        <f t="shared" si="6"/>
        <v>12600000</v>
      </c>
      <c r="G10" s="188">
        <f t="shared" si="6"/>
        <v>24795000</v>
      </c>
      <c r="H10" s="188">
        <f t="shared" si="6"/>
        <v>25080000</v>
      </c>
      <c r="I10" s="188">
        <f t="shared" si="6"/>
        <v>24795000</v>
      </c>
      <c r="J10" s="188">
        <f t="shared" ref="J10:L10" si="7">SUM(J6:J9)</f>
        <v>21360000</v>
      </c>
      <c r="K10" s="188">
        <f t="shared" si="7"/>
        <v>22800000</v>
      </c>
      <c r="L10" s="188">
        <f t="shared" si="7"/>
        <v>21600000</v>
      </c>
      <c r="M10" s="188">
        <f>SUM(M6:M8)</f>
        <v>12600000</v>
      </c>
      <c r="N10" s="189">
        <f>SUM(N6+N8)</f>
        <v>87270000</v>
      </c>
      <c r="O10" s="188">
        <f t="shared" ref="O10:V10" si="8">SUM(O6:O8)</f>
        <v>68850000</v>
      </c>
      <c r="P10" s="188">
        <f t="shared" si="8"/>
        <v>45900000</v>
      </c>
      <c r="Q10" s="188">
        <f t="shared" si="8"/>
        <v>60750000</v>
      </c>
      <c r="R10" s="188">
        <f t="shared" si="8"/>
        <v>60750000</v>
      </c>
      <c r="S10" s="188">
        <f t="shared" si="8"/>
        <v>60750000</v>
      </c>
      <c r="T10" s="188">
        <f t="shared" si="8"/>
        <v>64800000</v>
      </c>
      <c r="U10" s="188">
        <f t="shared" si="8"/>
        <v>97200000</v>
      </c>
      <c r="V10" s="188">
        <f t="shared" si="8"/>
        <v>97200000</v>
      </c>
      <c r="W10" s="188">
        <f t="shared" ref="W10:Y10" si="9">SUM(W6:W9)</f>
        <v>22500000</v>
      </c>
      <c r="X10" s="188">
        <f t="shared" si="9"/>
        <v>36000000</v>
      </c>
      <c r="Y10" s="188">
        <f t="shared" si="9"/>
        <v>24000000</v>
      </c>
      <c r="Z10" s="188">
        <f>SUM(Z6:Z8)</f>
        <v>45900000</v>
      </c>
      <c r="AA10" s="189">
        <f t="shared" si="4"/>
        <v>684600000</v>
      </c>
      <c r="AB10" s="188">
        <f t="shared" ref="AB10:AM10" si="10">SUM(AB6:AB9)</f>
        <v>132000000</v>
      </c>
      <c r="AC10" s="188">
        <f t="shared" si="10"/>
        <v>132000000</v>
      </c>
      <c r="AD10" s="188">
        <f t="shared" si="10"/>
        <v>114000000</v>
      </c>
      <c r="AE10" s="188">
        <f t="shared" si="10"/>
        <v>114000000</v>
      </c>
      <c r="AF10" s="188">
        <f t="shared" si="10"/>
        <v>114000000</v>
      </c>
      <c r="AG10" s="188">
        <f t="shared" si="10"/>
        <v>135000000</v>
      </c>
      <c r="AH10" s="188">
        <f t="shared" si="10"/>
        <v>180000000</v>
      </c>
      <c r="AI10" s="188">
        <f t="shared" si="10"/>
        <v>180000000</v>
      </c>
      <c r="AJ10" s="188">
        <f t="shared" si="10"/>
        <v>58500000</v>
      </c>
      <c r="AK10" s="188">
        <f t="shared" si="10"/>
        <v>78000000</v>
      </c>
      <c r="AL10" s="188">
        <f t="shared" si="10"/>
        <v>58500000</v>
      </c>
      <c r="AM10" s="188">
        <f t="shared" si="10"/>
        <v>132000000</v>
      </c>
      <c r="AN10" s="189">
        <f t="shared" si="5"/>
        <v>1428000000</v>
      </c>
    </row>
    <row r="11" ht="26.25" customHeight="1">
      <c r="A11" s="180" t="s">
        <v>162</v>
      </c>
      <c r="B11" s="181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4"/>
    </row>
    <row r="12" ht="26.25" customHeight="1">
      <c r="A12" s="190" t="s">
        <v>163</v>
      </c>
      <c r="B12" s="191">
        <f>'6.5 Sueldos y cargas sociales'!C9</f>
        <v>900000</v>
      </c>
      <c r="C12" s="178">
        <f t="shared" ref="C12:M12" si="11">B12*1.02</f>
        <v>918000</v>
      </c>
      <c r="D12" s="178">
        <f t="shared" si="11"/>
        <v>936360</v>
      </c>
      <c r="E12" s="178">
        <f t="shared" si="11"/>
        <v>955087.2</v>
      </c>
      <c r="F12" s="178">
        <f t="shared" si="11"/>
        <v>974188.944</v>
      </c>
      <c r="G12" s="178">
        <f t="shared" si="11"/>
        <v>993672.7229</v>
      </c>
      <c r="H12" s="178">
        <f t="shared" si="11"/>
        <v>1013546.177</v>
      </c>
      <c r="I12" s="178">
        <f t="shared" si="11"/>
        <v>1033817.101</v>
      </c>
      <c r="J12" s="178">
        <f t="shared" si="11"/>
        <v>1054493.443</v>
      </c>
      <c r="K12" s="178">
        <f t="shared" si="11"/>
        <v>1075583.312</v>
      </c>
      <c r="L12" s="178">
        <f t="shared" si="11"/>
        <v>1097094.978</v>
      </c>
      <c r="M12" s="178">
        <f t="shared" si="11"/>
        <v>1119036.878</v>
      </c>
      <c r="N12" s="179">
        <f t="shared" ref="N12:N14" si="15">SUM(B12:M12)</f>
        <v>12070880.76</v>
      </c>
      <c r="O12" s="178">
        <f t="shared" ref="O12:O14" si="16">M12*1.02</f>
        <v>1141417.615</v>
      </c>
      <c r="P12" s="178">
        <f t="shared" ref="P12:Z12" si="12">O12*1.02</f>
        <v>1164245.967</v>
      </c>
      <c r="Q12" s="178">
        <f t="shared" si="12"/>
        <v>1187530.887</v>
      </c>
      <c r="R12" s="178">
        <f t="shared" si="12"/>
        <v>1211281.504</v>
      </c>
      <c r="S12" s="178">
        <f t="shared" si="12"/>
        <v>1235507.135</v>
      </c>
      <c r="T12" s="178">
        <f t="shared" si="12"/>
        <v>1260217.277</v>
      </c>
      <c r="U12" s="178">
        <f t="shared" si="12"/>
        <v>1285421.623</v>
      </c>
      <c r="V12" s="178">
        <f t="shared" si="12"/>
        <v>1311130.055</v>
      </c>
      <c r="W12" s="178">
        <f t="shared" si="12"/>
        <v>1337352.656</v>
      </c>
      <c r="X12" s="178">
        <f t="shared" si="12"/>
        <v>1364099.71</v>
      </c>
      <c r="Y12" s="178">
        <f t="shared" si="12"/>
        <v>1391381.704</v>
      </c>
      <c r="Z12" s="178">
        <f t="shared" si="12"/>
        <v>1419209.338</v>
      </c>
      <c r="AA12" s="179">
        <f t="shared" ref="AA12:AA22" si="18">SUM(O12:Z12)</f>
        <v>15308795.47</v>
      </c>
      <c r="AB12" s="178">
        <f t="shared" ref="AB12:AB14" si="19">Z12*1.02</f>
        <v>1447593.525</v>
      </c>
      <c r="AC12" s="178">
        <f t="shared" ref="AC12:AM12" si="13">AB12*1.02</f>
        <v>1476545.395</v>
      </c>
      <c r="AD12" s="178">
        <f t="shared" si="13"/>
        <v>1506076.303</v>
      </c>
      <c r="AE12" s="178">
        <f t="shared" si="13"/>
        <v>1536197.829</v>
      </c>
      <c r="AF12" s="178">
        <f t="shared" si="13"/>
        <v>1566921.786</v>
      </c>
      <c r="AG12" s="178">
        <f t="shared" si="13"/>
        <v>1598260.221</v>
      </c>
      <c r="AH12" s="178">
        <f t="shared" si="13"/>
        <v>1630225.426</v>
      </c>
      <c r="AI12" s="178">
        <f t="shared" si="13"/>
        <v>1662829.934</v>
      </c>
      <c r="AJ12" s="178">
        <f t="shared" si="13"/>
        <v>1696086.533</v>
      </c>
      <c r="AK12" s="178">
        <f t="shared" si="13"/>
        <v>1730008.264</v>
      </c>
      <c r="AL12" s="178">
        <f t="shared" si="13"/>
        <v>1764608.429</v>
      </c>
      <c r="AM12" s="178">
        <f t="shared" si="13"/>
        <v>1799900.597</v>
      </c>
      <c r="AN12" s="179">
        <f t="shared" ref="AN12:AN22" si="21">SUM(AB12:AM12)</f>
        <v>19415254.24</v>
      </c>
    </row>
    <row r="13" ht="26.25" customHeight="1">
      <c r="A13" s="190" t="s">
        <v>164</v>
      </c>
      <c r="B13" s="191">
        <f>'6.5 Sueldos y cargas sociales'!C10</f>
        <v>75000</v>
      </c>
      <c r="C13" s="178">
        <f t="shared" ref="C13:M13" si="14">B13*1.02</f>
        <v>76500</v>
      </c>
      <c r="D13" s="178">
        <f t="shared" si="14"/>
        <v>78030</v>
      </c>
      <c r="E13" s="178">
        <f t="shared" si="14"/>
        <v>79590.6</v>
      </c>
      <c r="F13" s="178">
        <f t="shared" si="14"/>
        <v>81182.412</v>
      </c>
      <c r="G13" s="178">
        <f t="shared" si="14"/>
        <v>82806.06024</v>
      </c>
      <c r="H13" s="178">
        <f t="shared" si="14"/>
        <v>84462.18144</v>
      </c>
      <c r="I13" s="178">
        <f t="shared" si="14"/>
        <v>86151.42507</v>
      </c>
      <c r="J13" s="178">
        <f t="shared" si="14"/>
        <v>87874.45358</v>
      </c>
      <c r="K13" s="178">
        <f t="shared" si="14"/>
        <v>89631.94265</v>
      </c>
      <c r="L13" s="178">
        <f t="shared" si="14"/>
        <v>91424.5815</v>
      </c>
      <c r="M13" s="178">
        <f t="shared" si="14"/>
        <v>93253.07313</v>
      </c>
      <c r="N13" s="179">
        <f t="shared" si="15"/>
        <v>1005906.73</v>
      </c>
      <c r="O13" s="178">
        <f t="shared" si="16"/>
        <v>95118.13459</v>
      </c>
      <c r="P13" s="178">
        <f t="shared" ref="P13:Z13" si="17">O13*1.02</f>
        <v>97020.49728</v>
      </c>
      <c r="Q13" s="178">
        <f t="shared" si="17"/>
        <v>98960.90723</v>
      </c>
      <c r="R13" s="178">
        <f t="shared" si="17"/>
        <v>100940.1254</v>
      </c>
      <c r="S13" s="178">
        <f t="shared" si="17"/>
        <v>102958.9279</v>
      </c>
      <c r="T13" s="178">
        <f t="shared" si="17"/>
        <v>105018.1064</v>
      </c>
      <c r="U13" s="178">
        <f t="shared" si="17"/>
        <v>107118.4686</v>
      </c>
      <c r="V13" s="178">
        <f t="shared" si="17"/>
        <v>109260.8379</v>
      </c>
      <c r="W13" s="178">
        <f t="shared" si="17"/>
        <v>111446.0547</v>
      </c>
      <c r="X13" s="178">
        <f t="shared" si="17"/>
        <v>113674.9758</v>
      </c>
      <c r="Y13" s="178">
        <f t="shared" si="17"/>
        <v>115948.4753</v>
      </c>
      <c r="Z13" s="178">
        <f t="shared" si="17"/>
        <v>118267.4448</v>
      </c>
      <c r="AA13" s="179">
        <f t="shared" si="18"/>
        <v>1275732.956</v>
      </c>
      <c r="AB13" s="178">
        <f t="shared" si="19"/>
        <v>120632.7937</v>
      </c>
      <c r="AC13" s="178">
        <f t="shared" ref="AC13:AM13" si="20">AB13*1.02</f>
        <v>123045.4496</v>
      </c>
      <c r="AD13" s="178">
        <f t="shared" si="20"/>
        <v>125506.3586</v>
      </c>
      <c r="AE13" s="178">
        <f t="shared" si="20"/>
        <v>128016.4857</v>
      </c>
      <c r="AF13" s="178">
        <f t="shared" si="20"/>
        <v>130576.8155</v>
      </c>
      <c r="AG13" s="178">
        <f t="shared" si="20"/>
        <v>133188.3518</v>
      </c>
      <c r="AH13" s="178">
        <f t="shared" si="20"/>
        <v>135852.1188</v>
      </c>
      <c r="AI13" s="178">
        <f t="shared" si="20"/>
        <v>138569.1612</v>
      </c>
      <c r="AJ13" s="178">
        <f t="shared" si="20"/>
        <v>141340.5444</v>
      </c>
      <c r="AK13" s="178">
        <f t="shared" si="20"/>
        <v>144167.3553</v>
      </c>
      <c r="AL13" s="178">
        <f t="shared" si="20"/>
        <v>147050.7024</v>
      </c>
      <c r="AM13" s="178">
        <f t="shared" si="20"/>
        <v>149991.7164</v>
      </c>
      <c r="AN13" s="179">
        <f t="shared" si="21"/>
        <v>1617937.853</v>
      </c>
    </row>
    <row r="14" ht="26.25" customHeight="1">
      <c r="A14" s="190" t="s">
        <v>165</v>
      </c>
      <c r="B14" s="191">
        <f>'6.5 Sueldos y cargas sociales'!C22</f>
        <v>280800</v>
      </c>
      <c r="C14" s="178">
        <f t="shared" ref="C14:M14" si="22">B14*1.02</f>
        <v>286416</v>
      </c>
      <c r="D14" s="178">
        <f t="shared" si="22"/>
        <v>292144.32</v>
      </c>
      <c r="E14" s="178">
        <f t="shared" si="22"/>
        <v>297987.2064</v>
      </c>
      <c r="F14" s="178">
        <f t="shared" si="22"/>
        <v>303946.9505</v>
      </c>
      <c r="G14" s="178">
        <f t="shared" si="22"/>
        <v>310025.8895</v>
      </c>
      <c r="H14" s="178">
        <f t="shared" si="22"/>
        <v>316226.4073</v>
      </c>
      <c r="I14" s="178">
        <f t="shared" si="22"/>
        <v>322550.9355</v>
      </c>
      <c r="J14" s="178">
        <f t="shared" si="22"/>
        <v>329001.9542</v>
      </c>
      <c r="K14" s="178">
        <f t="shared" si="22"/>
        <v>335581.9933</v>
      </c>
      <c r="L14" s="178">
        <f t="shared" si="22"/>
        <v>342293.6331</v>
      </c>
      <c r="M14" s="178">
        <f t="shared" si="22"/>
        <v>349139.5058</v>
      </c>
      <c r="N14" s="179">
        <f t="shared" si="15"/>
        <v>3766114.796</v>
      </c>
      <c r="O14" s="178">
        <f t="shared" si="16"/>
        <v>356122.2959</v>
      </c>
      <c r="P14" s="178">
        <f t="shared" ref="P14:Z14" si="23">O14*1.02</f>
        <v>363244.7418</v>
      </c>
      <c r="Q14" s="178">
        <f t="shared" si="23"/>
        <v>370509.6367</v>
      </c>
      <c r="R14" s="178">
        <f t="shared" si="23"/>
        <v>377919.8294</v>
      </c>
      <c r="S14" s="178">
        <f t="shared" si="23"/>
        <v>385478.226</v>
      </c>
      <c r="T14" s="178">
        <f t="shared" si="23"/>
        <v>393187.7905</v>
      </c>
      <c r="U14" s="178">
        <f t="shared" si="23"/>
        <v>401051.5463</v>
      </c>
      <c r="V14" s="178">
        <f t="shared" si="23"/>
        <v>409072.5772</v>
      </c>
      <c r="W14" s="178">
        <f t="shared" si="23"/>
        <v>417254.0288</v>
      </c>
      <c r="X14" s="178">
        <f t="shared" si="23"/>
        <v>425599.1094</v>
      </c>
      <c r="Y14" s="178">
        <f t="shared" si="23"/>
        <v>434111.0916</v>
      </c>
      <c r="Z14" s="178">
        <f t="shared" si="23"/>
        <v>442793.3134</v>
      </c>
      <c r="AA14" s="179">
        <f t="shared" si="18"/>
        <v>4776344.187</v>
      </c>
      <c r="AB14" s="178">
        <f t="shared" si="19"/>
        <v>451649.1797</v>
      </c>
      <c r="AC14" s="178">
        <f t="shared" ref="AC14:AM14" si="24">AB14*1.02</f>
        <v>460682.1632</v>
      </c>
      <c r="AD14" s="178">
        <f t="shared" si="24"/>
        <v>469895.8065</v>
      </c>
      <c r="AE14" s="178">
        <f t="shared" si="24"/>
        <v>479293.7226</v>
      </c>
      <c r="AF14" s="178">
        <f t="shared" si="24"/>
        <v>488879.5971</v>
      </c>
      <c r="AG14" s="178">
        <f t="shared" si="24"/>
        <v>498657.189</v>
      </c>
      <c r="AH14" s="178">
        <f t="shared" si="24"/>
        <v>508630.3328</v>
      </c>
      <c r="AI14" s="178">
        <f t="shared" si="24"/>
        <v>518802.9395</v>
      </c>
      <c r="AJ14" s="178">
        <f t="shared" si="24"/>
        <v>529178.9983</v>
      </c>
      <c r="AK14" s="178">
        <f t="shared" si="24"/>
        <v>539762.5782</v>
      </c>
      <c r="AL14" s="178">
        <f t="shared" si="24"/>
        <v>550557.8298</v>
      </c>
      <c r="AM14" s="178">
        <f t="shared" si="24"/>
        <v>561568.9864</v>
      </c>
      <c r="AN14" s="179">
        <f t="shared" si="21"/>
        <v>6057559.323</v>
      </c>
    </row>
    <row r="15" ht="26.25" customHeight="1">
      <c r="A15" s="175" t="s">
        <v>166</v>
      </c>
      <c r="B15" s="178"/>
      <c r="C15" s="178"/>
      <c r="D15" s="178"/>
      <c r="E15" s="178">
        <v>500000.0</v>
      </c>
      <c r="F15" s="178">
        <v>200000.0</v>
      </c>
      <c r="G15" s="178">
        <v>100000.0</v>
      </c>
      <c r="H15" s="178">
        <v>100000.0</v>
      </c>
      <c r="I15" s="178">
        <v>100000.0</v>
      </c>
      <c r="J15" s="178">
        <v>100000.0</v>
      </c>
      <c r="K15" s="178">
        <v>100000.0</v>
      </c>
      <c r="L15" s="178">
        <v>100000.0</v>
      </c>
      <c r="M15" s="178">
        <v>100000.0</v>
      </c>
      <c r="N15" s="179">
        <f>SUM(C15:M15)</f>
        <v>1400000</v>
      </c>
      <c r="O15" s="178">
        <v>100000.0</v>
      </c>
      <c r="P15" s="178">
        <v>100000.0</v>
      </c>
      <c r="Q15" s="178">
        <v>100000.0</v>
      </c>
      <c r="R15" s="178">
        <v>100000.0</v>
      </c>
      <c r="S15" s="178">
        <v>100000.0</v>
      </c>
      <c r="T15" s="178">
        <v>100000.0</v>
      </c>
      <c r="U15" s="178">
        <v>100000.0</v>
      </c>
      <c r="V15" s="178">
        <v>100000.0</v>
      </c>
      <c r="W15" s="178">
        <v>100000.0</v>
      </c>
      <c r="X15" s="178">
        <v>100000.0</v>
      </c>
      <c r="Y15" s="178">
        <v>100000.0</v>
      </c>
      <c r="Z15" s="178">
        <v>100000.0</v>
      </c>
      <c r="AA15" s="179">
        <f t="shared" si="18"/>
        <v>1200000</v>
      </c>
      <c r="AB15" s="178">
        <v>100000.0</v>
      </c>
      <c r="AC15" s="178">
        <v>100000.0</v>
      </c>
      <c r="AD15" s="178">
        <v>100000.0</v>
      </c>
      <c r="AE15" s="178">
        <v>100000.0</v>
      </c>
      <c r="AF15" s="178">
        <v>100000.0</v>
      </c>
      <c r="AG15" s="178">
        <v>100000.0</v>
      </c>
      <c r="AH15" s="178">
        <v>100000.0</v>
      </c>
      <c r="AI15" s="178">
        <v>100000.0</v>
      </c>
      <c r="AJ15" s="178">
        <v>100000.0</v>
      </c>
      <c r="AK15" s="178">
        <v>100000.0</v>
      </c>
      <c r="AL15" s="178">
        <v>100000.0</v>
      </c>
      <c r="AM15" s="178">
        <v>100000.0</v>
      </c>
      <c r="AN15" s="179">
        <f t="shared" si="21"/>
        <v>1200000</v>
      </c>
    </row>
    <row r="16" ht="26.25" customHeight="1">
      <c r="A16" s="192" t="s">
        <v>167</v>
      </c>
      <c r="B16" s="177">
        <v>0.0</v>
      </c>
      <c r="C16" s="177">
        <v>0.0</v>
      </c>
      <c r="D16" s="177">
        <v>0.0</v>
      </c>
      <c r="E16" s="177">
        <v>0.0</v>
      </c>
      <c r="F16" s="177">
        <v>0.0</v>
      </c>
      <c r="G16" s="177">
        <v>0.0</v>
      </c>
      <c r="H16" s="177">
        <v>0.0</v>
      </c>
      <c r="I16" s="177">
        <v>0.0</v>
      </c>
      <c r="J16" s="177">
        <v>0.0</v>
      </c>
      <c r="K16" s="177">
        <v>0.0</v>
      </c>
      <c r="L16" s="177">
        <v>0.0</v>
      </c>
      <c r="M16" s="212">
        <f>'Modelo Matriz de Gastos '!B11*'6.4.2 OPT Estimación de ventas '!C17*'6.4.2 OPT Estimación de ventas '!G17</f>
        <v>8889300</v>
      </c>
      <c r="N16" s="179">
        <f t="shared" ref="N16:N22" si="26">SUM(B16:M16)</f>
        <v>8889300</v>
      </c>
      <c r="O16" s="177">
        <f>'Modelo Matriz de Gastos '!N11*'6.4.2 OPT Estimación de ventas '!C29*'6.4.2 OPT Estimación de ventas '!E29*'6.4.2 OPT Estimación de ventas '!G29</f>
        <v>51019502.4</v>
      </c>
      <c r="P16" s="177">
        <f>'Modelo Matriz de Gastos '!N11*'6.4.2 OPT Estimación de ventas '!C30*'6.4.2 OPT Estimación de ventas '!E30*'6.4.2 OPT Estimación de ventas '!G30</f>
        <v>34013001.6</v>
      </c>
      <c r="Q16" s="177">
        <v>0.0</v>
      </c>
      <c r="R16" s="177">
        <v>0.0</v>
      </c>
      <c r="S16" s="177">
        <v>0.0</v>
      </c>
      <c r="T16" s="177">
        <v>0.0</v>
      </c>
      <c r="U16" s="177">
        <v>0.0</v>
      </c>
      <c r="V16" s="177">
        <v>0.0</v>
      </c>
      <c r="W16" s="177">
        <v>0.0</v>
      </c>
      <c r="X16" s="177">
        <v>0.0</v>
      </c>
      <c r="Y16" s="177">
        <v>0.0</v>
      </c>
      <c r="Z16" s="177">
        <f>13714920*2</f>
        <v>27429840</v>
      </c>
      <c r="AA16" s="179">
        <f t="shared" si="18"/>
        <v>112462344</v>
      </c>
      <c r="AB16" s="177">
        <f t="shared" ref="AB16:AC16" si="25">18896112*4</f>
        <v>75584448</v>
      </c>
      <c r="AC16" s="177">
        <f t="shared" si="25"/>
        <v>75584448</v>
      </c>
      <c r="AD16" s="177">
        <v>0.0</v>
      </c>
      <c r="AE16" s="177">
        <v>0.0</v>
      </c>
      <c r="AF16" s="177">
        <v>0.0</v>
      </c>
      <c r="AG16" s="177">
        <v>0.0</v>
      </c>
      <c r="AH16" s="177">
        <v>0.0</v>
      </c>
      <c r="AI16" s="177">
        <v>0.0</v>
      </c>
      <c r="AJ16" s="177">
        <v>0.0</v>
      </c>
      <c r="AK16" s="177">
        <v>0.0</v>
      </c>
      <c r="AL16" s="177">
        <v>0.0</v>
      </c>
      <c r="AM16" s="177">
        <f>18896112*4</f>
        <v>75584448</v>
      </c>
      <c r="AN16" s="179">
        <f t="shared" si="21"/>
        <v>226753344</v>
      </c>
    </row>
    <row r="17" ht="26.25" customHeight="1">
      <c r="A17" s="175" t="s">
        <v>168</v>
      </c>
      <c r="B17" s="178">
        <v>0.0</v>
      </c>
      <c r="C17" s="178">
        <v>0.0</v>
      </c>
      <c r="D17" s="178">
        <v>0.0</v>
      </c>
      <c r="E17" s="213">
        <f>'Modelo Matriz de Gastos '!B25*'6.4.2 OPT Estimación de ventas '!C9*'6.4.2 OPT Estimación de ventas '!G9</f>
        <v>5857500</v>
      </c>
      <c r="F17" s="213">
        <f>'Modelo Matriz de Gastos '!B25*'6.4.2 OPT Estimación de ventas '!C10*'6.4.2 OPT Estimación de ventas '!G10</f>
        <v>9372000</v>
      </c>
      <c r="G17" s="178">
        <v>0.0</v>
      </c>
      <c r="H17" s="178">
        <v>0.0</v>
      </c>
      <c r="I17" s="178">
        <v>0.0</v>
      </c>
      <c r="J17" s="178">
        <v>0.0</v>
      </c>
      <c r="K17" s="178">
        <v>0.0</v>
      </c>
      <c r="L17" s="178">
        <v>0.0</v>
      </c>
      <c r="M17" s="178">
        <v>0.0</v>
      </c>
      <c r="N17" s="179">
        <f t="shared" si="26"/>
        <v>15229500</v>
      </c>
      <c r="O17" s="177">
        <v>0.0</v>
      </c>
      <c r="P17" s="177">
        <v>0.0</v>
      </c>
      <c r="Q17" s="177">
        <f>'Modelo Matriz de Gastos '!N25*'6.4.2 OPT Estimación de ventas '!C31*'6.4.2 OPT Estimación de ventas '!E31*'6.4.2 OPT Estimación de ventas '!G31</f>
        <v>47066184</v>
      </c>
      <c r="R17" s="177">
        <f>'Modelo Matriz de Gastos '!N25*'6.4.2 OPT Estimación de ventas '!C32*'6.4.2 OPT Estimación de ventas '!E32*'6.4.2 OPT Estimación de ventas '!G32</f>
        <v>47066184</v>
      </c>
      <c r="S17" s="177">
        <f>'Modelo Matriz de Gastos '!N25*'6.4.2 OPT Estimación de ventas '!C33*'6.4.2 OPT Estimación de ventas '!E33*'6.4.2 OPT Estimación de ventas '!G33</f>
        <v>47066184</v>
      </c>
      <c r="T17" s="177">
        <v>0.0</v>
      </c>
      <c r="U17" s="177">
        <v>0.0</v>
      </c>
      <c r="V17" s="177">
        <v>0.0</v>
      </c>
      <c r="W17" s="177">
        <v>0.0</v>
      </c>
      <c r="X17" s="177">
        <v>0.0</v>
      </c>
      <c r="Y17" s="177">
        <v>0.0</v>
      </c>
      <c r="Z17" s="177">
        <v>0.0</v>
      </c>
      <c r="AA17" s="179">
        <f t="shared" si="18"/>
        <v>141198552</v>
      </c>
      <c r="AB17" s="177">
        <v>0.0</v>
      </c>
      <c r="AC17" s="177">
        <v>0.0</v>
      </c>
      <c r="AD17" s="177">
        <f t="shared" ref="AD17:AF17" si="27">17431920*4</f>
        <v>69727680</v>
      </c>
      <c r="AE17" s="177">
        <f t="shared" si="27"/>
        <v>69727680</v>
      </c>
      <c r="AF17" s="177">
        <f t="shared" si="27"/>
        <v>69727680</v>
      </c>
      <c r="AG17" s="177">
        <v>0.0</v>
      </c>
      <c r="AH17" s="177">
        <v>0.0</v>
      </c>
      <c r="AI17" s="177">
        <v>0.0</v>
      </c>
      <c r="AJ17" s="177">
        <v>0.0</v>
      </c>
      <c r="AK17" s="177">
        <v>0.0</v>
      </c>
      <c r="AL17" s="177">
        <v>0.0</v>
      </c>
      <c r="AM17" s="177">
        <v>0.0</v>
      </c>
      <c r="AN17" s="179">
        <f t="shared" si="21"/>
        <v>209183040</v>
      </c>
    </row>
    <row r="18" ht="26.25" customHeight="1">
      <c r="A18" s="175" t="s">
        <v>169</v>
      </c>
      <c r="B18" s="178">
        <v>0.0</v>
      </c>
      <c r="C18" s="178">
        <v>0.0</v>
      </c>
      <c r="D18" s="178">
        <v>0.0</v>
      </c>
      <c r="E18" s="178">
        <v>0.0</v>
      </c>
      <c r="F18" s="178">
        <v>0.0</v>
      </c>
      <c r="G18" s="213">
        <f>'Modelo Matriz de Gastos '!B39*'6.4.2 OPT Estimación de ventas '!C11*'6.4.2 OPT Estimación de ventas '!G11</f>
        <v>20889657</v>
      </c>
      <c r="H18" s="213">
        <f>'Modelo Matriz de Gastos '!B39*'6.4.2 OPT Estimación de ventas '!C12*'6.4.2 OPT Estimación de ventas '!G12</f>
        <v>21129768</v>
      </c>
      <c r="I18" s="213">
        <f>'Modelo Matriz de Gastos '!B39*'6.4.2 OPT Estimación de ventas '!C13*'6.4.2 OPT Estimación de ventas '!G13</f>
        <v>20889657</v>
      </c>
      <c r="J18" s="178">
        <v>0.0</v>
      </c>
      <c r="K18" s="178">
        <v>0.0</v>
      </c>
      <c r="L18" s="178">
        <v>0.0</v>
      </c>
      <c r="M18" s="178">
        <v>0.0</v>
      </c>
      <c r="N18" s="179">
        <f t="shared" si="26"/>
        <v>62909082</v>
      </c>
      <c r="O18" s="177">
        <v>0.0</v>
      </c>
      <c r="P18" s="177">
        <v>0.0</v>
      </c>
      <c r="Q18" s="177">
        <v>0.0</v>
      </c>
      <c r="R18" s="177">
        <v>0.0</v>
      </c>
      <c r="S18" s="177">
        <v>0.0</v>
      </c>
      <c r="T18" s="177">
        <f>25931988*2</f>
        <v>51863976</v>
      </c>
      <c r="U18" s="177">
        <f t="shared" ref="U18:V18" si="28">25931988*3</f>
        <v>77795964</v>
      </c>
      <c r="V18" s="177">
        <f t="shared" si="28"/>
        <v>77795964</v>
      </c>
      <c r="W18" s="177">
        <v>0.0</v>
      </c>
      <c r="X18" s="177">
        <v>0.0</v>
      </c>
      <c r="Y18" s="177">
        <v>0.0</v>
      </c>
      <c r="Z18" s="177">
        <v>0.0</v>
      </c>
      <c r="AA18" s="179">
        <f t="shared" si="18"/>
        <v>207455904</v>
      </c>
      <c r="AB18" s="177">
        <v>0.0</v>
      </c>
      <c r="AC18" s="177">
        <v>0.0</v>
      </c>
      <c r="AD18" s="177">
        <v>0.0</v>
      </c>
      <c r="AE18" s="177">
        <v>0.0</v>
      </c>
      <c r="AF18" s="177">
        <v>0.0</v>
      </c>
      <c r="AG18" s="177">
        <f>35728516.8*3</f>
        <v>107185550.4</v>
      </c>
      <c r="AH18" s="177">
        <f t="shared" ref="AH18:AI18" si="29">35728516.8*4</f>
        <v>142914067.2</v>
      </c>
      <c r="AI18" s="177">
        <f t="shared" si="29"/>
        <v>142914067.2</v>
      </c>
      <c r="AJ18" s="177">
        <v>0.0</v>
      </c>
      <c r="AK18" s="177">
        <v>0.0</v>
      </c>
      <c r="AL18" s="177">
        <v>0.0</v>
      </c>
      <c r="AM18" s="177">
        <v>0.0</v>
      </c>
      <c r="AN18" s="179">
        <f t="shared" si="21"/>
        <v>393013684.8</v>
      </c>
    </row>
    <row r="19" ht="26.25" customHeight="1">
      <c r="A19" s="175" t="s">
        <v>170</v>
      </c>
      <c r="B19" s="178">
        <v>0.0</v>
      </c>
      <c r="C19" s="178">
        <v>0.0</v>
      </c>
      <c r="D19" s="178">
        <v>0.0</v>
      </c>
      <c r="E19" s="178">
        <v>0.0</v>
      </c>
      <c r="F19" s="178">
        <v>0.0</v>
      </c>
      <c r="G19" s="178">
        <v>0.0</v>
      </c>
      <c r="H19" s="178">
        <v>0.0</v>
      </c>
      <c r="I19" s="178">
        <v>0.0</v>
      </c>
      <c r="J19" s="213">
        <f>'Modelo Matriz de Gastos '!B54*'6.4.2 OPT Estimación de ventas '!C14*'6.4.2 OPT Estimación de ventas '!E14*'6.4.2 OPT Estimación de ventas '!G14</f>
        <v>15315120</v>
      </c>
      <c r="K19" s="213">
        <f>'Modelo Matriz de Gastos '!B54*'6.4.2 OPT Estimación de ventas '!C15*'6.4.2 OPT Estimación de ventas '!E15*'6.4.2 OPT Estimación de ventas '!G15</f>
        <v>16347600</v>
      </c>
      <c r="L19" s="213">
        <f>'Modelo Matriz de Gastos '!B54*'6.4.2 OPT Estimación de ventas '!C16*'6.4.2 OPT Estimación de ventas '!E16*'6.4.2 OPT Estimación de ventas '!G16</f>
        <v>15487200</v>
      </c>
      <c r="M19" s="178">
        <v>0.0</v>
      </c>
      <c r="N19" s="179">
        <f t="shared" si="26"/>
        <v>47149920</v>
      </c>
      <c r="O19" s="177">
        <v>0.0</v>
      </c>
      <c r="P19" s="177">
        <v>0.0</v>
      </c>
      <c r="Q19" s="177">
        <v>0.0</v>
      </c>
      <c r="R19" s="177">
        <v>0.0</v>
      </c>
      <c r="S19" s="177">
        <v>0.0</v>
      </c>
      <c r="T19" s="177">
        <v>0.0</v>
      </c>
      <c r="U19" s="177">
        <v>0.0</v>
      </c>
      <c r="V19" s="177">
        <v>0.0</v>
      </c>
      <c r="W19" s="177">
        <f>6582060*2</f>
        <v>13164120</v>
      </c>
      <c r="X19" s="177">
        <f>7020864*3</f>
        <v>21062592</v>
      </c>
      <c r="Y19" s="177">
        <f>7020864*2</f>
        <v>14041728</v>
      </c>
      <c r="Z19" s="177">
        <v>0.0</v>
      </c>
      <c r="AA19" s="179">
        <f t="shared" si="18"/>
        <v>48268440</v>
      </c>
      <c r="AB19" s="177">
        <v>0.0</v>
      </c>
      <c r="AC19" s="177">
        <v>0.0</v>
      </c>
      <c r="AD19" s="177">
        <v>0.0</v>
      </c>
      <c r="AE19" s="177">
        <v>0.0</v>
      </c>
      <c r="AF19" s="177">
        <v>0.0</v>
      </c>
      <c r="AG19" s="177">
        <v>0.0</v>
      </c>
      <c r="AH19" s="177">
        <v>0.0</v>
      </c>
      <c r="AI19" s="177">
        <v>0.0</v>
      </c>
      <c r="AJ19" s="177">
        <f>10882339.2*3</f>
        <v>32647017.6</v>
      </c>
      <c r="AK19" s="177">
        <f>10882339.2*4</f>
        <v>43529356.8</v>
      </c>
      <c r="AL19" s="177">
        <f>10882339.2*3</f>
        <v>32647017.6</v>
      </c>
      <c r="AM19" s="177">
        <v>0.0</v>
      </c>
      <c r="AN19" s="179">
        <f t="shared" si="21"/>
        <v>108823392</v>
      </c>
    </row>
    <row r="20" ht="26.25" customHeight="1">
      <c r="A20" s="175" t="s">
        <v>171</v>
      </c>
      <c r="B20" s="178">
        <v>25000.0</v>
      </c>
      <c r="C20" s="178">
        <f t="shared" ref="C20:M20" si="30">B20*1.02</f>
        <v>25500</v>
      </c>
      <c r="D20" s="178">
        <f t="shared" si="30"/>
        <v>26010</v>
      </c>
      <c r="E20" s="178">
        <f t="shared" si="30"/>
        <v>26530.2</v>
      </c>
      <c r="F20" s="178">
        <f t="shared" si="30"/>
        <v>27060.804</v>
      </c>
      <c r="G20" s="178">
        <f t="shared" si="30"/>
        <v>27602.02008</v>
      </c>
      <c r="H20" s="178">
        <f t="shared" si="30"/>
        <v>28154.06048</v>
      </c>
      <c r="I20" s="178">
        <f t="shared" si="30"/>
        <v>28717.14169</v>
      </c>
      <c r="J20" s="178">
        <f t="shared" si="30"/>
        <v>29291.48453</v>
      </c>
      <c r="K20" s="178">
        <f t="shared" si="30"/>
        <v>29877.31422</v>
      </c>
      <c r="L20" s="178">
        <f t="shared" si="30"/>
        <v>30474.8605</v>
      </c>
      <c r="M20" s="178">
        <f t="shared" si="30"/>
        <v>31084.35771</v>
      </c>
      <c r="N20" s="179">
        <f t="shared" si="26"/>
        <v>335302.2432</v>
      </c>
      <c r="O20" s="178">
        <f t="shared" ref="O20:O22" si="34">M20*1.02</f>
        <v>31706.04486</v>
      </c>
      <c r="P20" s="178">
        <f t="shared" ref="P20:Z20" si="31">O20*1.02</f>
        <v>32340.16576</v>
      </c>
      <c r="Q20" s="178">
        <f t="shared" si="31"/>
        <v>32986.96908</v>
      </c>
      <c r="R20" s="178">
        <f t="shared" si="31"/>
        <v>33646.70846</v>
      </c>
      <c r="S20" s="178">
        <f t="shared" si="31"/>
        <v>34319.64263</v>
      </c>
      <c r="T20" s="178">
        <f t="shared" si="31"/>
        <v>35006.03548</v>
      </c>
      <c r="U20" s="178">
        <f t="shared" si="31"/>
        <v>35706.15619</v>
      </c>
      <c r="V20" s="178">
        <f t="shared" si="31"/>
        <v>36420.27931</v>
      </c>
      <c r="W20" s="178">
        <f t="shared" si="31"/>
        <v>37148.6849</v>
      </c>
      <c r="X20" s="178">
        <f t="shared" si="31"/>
        <v>37891.6586</v>
      </c>
      <c r="Y20" s="178">
        <f t="shared" si="31"/>
        <v>38649.49177</v>
      </c>
      <c r="Z20" s="178">
        <f t="shared" si="31"/>
        <v>39422.4816</v>
      </c>
      <c r="AA20" s="179">
        <f t="shared" si="18"/>
        <v>425244.3186</v>
      </c>
      <c r="AB20" s="178">
        <f t="shared" ref="AB20:AB21" si="36">Z20*1.02</f>
        <v>40210.93124</v>
      </c>
      <c r="AC20" s="178">
        <f t="shared" ref="AC20:AM20" si="32">AB20*1.02</f>
        <v>41015.14986</v>
      </c>
      <c r="AD20" s="178">
        <f t="shared" si="32"/>
        <v>41835.45286</v>
      </c>
      <c r="AE20" s="178">
        <f t="shared" si="32"/>
        <v>42672.16192</v>
      </c>
      <c r="AF20" s="178">
        <f t="shared" si="32"/>
        <v>43525.60515</v>
      </c>
      <c r="AG20" s="178">
        <f t="shared" si="32"/>
        <v>44396.11726</v>
      </c>
      <c r="AH20" s="178">
        <f t="shared" si="32"/>
        <v>45284.0396</v>
      </c>
      <c r="AI20" s="178">
        <f t="shared" si="32"/>
        <v>46189.72039</v>
      </c>
      <c r="AJ20" s="178">
        <f t="shared" si="32"/>
        <v>47113.5148</v>
      </c>
      <c r="AK20" s="178">
        <f t="shared" si="32"/>
        <v>48055.7851</v>
      </c>
      <c r="AL20" s="178">
        <f t="shared" si="32"/>
        <v>49016.9008</v>
      </c>
      <c r="AM20" s="178">
        <f t="shared" si="32"/>
        <v>49997.23882</v>
      </c>
      <c r="AN20" s="179">
        <f t="shared" si="21"/>
        <v>539312.6178</v>
      </c>
    </row>
    <row r="21" ht="26.25" customHeight="1">
      <c r="A21" s="175" t="s">
        <v>172</v>
      </c>
      <c r="B21" s="178">
        <v>250000.0</v>
      </c>
      <c r="C21" s="178">
        <f t="shared" ref="C21:M21" si="33">B21*1.02</f>
        <v>255000</v>
      </c>
      <c r="D21" s="178">
        <f t="shared" si="33"/>
        <v>260100</v>
      </c>
      <c r="E21" s="178">
        <f t="shared" si="33"/>
        <v>265302</v>
      </c>
      <c r="F21" s="178">
        <f t="shared" si="33"/>
        <v>270608.04</v>
      </c>
      <c r="G21" s="178">
        <f t="shared" si="33"/>
        <v>276020.2008</v>
      </c>
      <c r="H21" s="178">
        <f t="shared" si="33"/>
        <v>281540.6048</v>
      </c>
      <c r="I21" s="178">
        <f t="shared" si="33"/>
        <v>287171.4169</v>
      </c>
      <c r="J21" s="178">
        <f t="shared" si="33"/>
        <v>292914.8453</v>
      </c>
      <c r="K21" s="178">
        <f t="shared" si="33"/>
        <v>298773.1422</v>
      </c>
      <c r="L21" s="178">
        <f t="shared" si="33"/>
        <v>304748.605</v>
      </c>
      <c r="M21" s="178">
        <f t="shared" si="33"/>
        <v>310843.5771</v>
      </c>
      <c r="N21" s="179">
        <f t="shared" si="26"/>
        <v>3353022.432</v>
      </c>
      <c r="O21" s="178">
        <f t="shared" si="34"/>
        <v>317060.4486</v>
      </c>
      <c r="P21" s="178">
        <f t="shared" ref="P21:Z21" si="35">O21*1.02</f>
        <v>323401.6576</v>
      </c>
      <c r="Q21" s="178">
        <f t="shared" si="35"/>
        <v>329869.6908</v>
      </c>
      <c r="R21" s="178">
        <f t="shared" si="35"/>
        <v>336467.0846</v>
      </c>
      <c r="S21" s="178">
        <f t="shared" si="35"/>
        <v>343196.4263</v>
      </c>
      <c r="T21" s="178">
        <f t="shared" si="35"/>
        <v>350060.3548</v>
      </c>
      <c r="U21" s="178">
        <f t="shared" si="35"/>
        <v>357061.5619</v>
      </c>
      <c r="V21" s="178">
        <f t="shared" si="35"/>
        <v>364202.7931</v>
      </c>
      <c r="W21" s="178">
        <f t="shared" si="35"/>
        <v>371486.849</v>
      </c>
      <c r="X21" s="178">
        <f t="shared" si="35"/>
        <v>378916.586</v>
      </c>
      <c r="Y21" s="178">
        <f t="shared" si="35"/>
        <v>386494.9177</v>
      </c>
      <c r="Z21" s="178">
        <f t="shared" si="35"/>
        <v>394224.816</v>
      </c>
      <c r="AA21" s="179">
        <f t="shared" si="18"/>
        <v>4252443.186</v>
      </c>
      <c r="AB21" s="178">
        <f t="shared" si="36"/>
        <v>402109.3124</v>
      </c>
      <c r="AC21" s="178">
        <f t="shared" ref="AC21:AM21" si="37">AB21*1.02</f>
        <v>410151.4986</v>
      </c>
      <c r="AD21" s="178">
        <f t="shared" si="37"/>
        <v>418354.5286</v>
      </c>
      <c r="AE21" s="178">
        <f t="shared" si="37"/>
        <v>426721.6192</v>
      </c>
      <c r="AF21" s="178">
        <f t="shared" si="37"/>
        <v>435256.0515</v>
      </c>
      <c r="AG21" s="178">
        <f t="shared" si="37"/>
        <v>443961.1726</v>
      </c>
      <c r="AH21" s="178">
        <f t="shared" si="37"/>
        <v>452840.396</v>
      </c>
      <c r="AI21" s="178">
        <f t="shared" si="37"/>
        <v>461897.2039</v>
      </c>
      <c r="AJ21" s="178">
        <f t="shared" si="37"/>
        <v>471135.148</v>
      </c>
      <c r="AK21" s="178">
        <f t="shared" si="37"/>
        <v>480557.851</v>
      </c>
      <c r="AL21" s="178">
        <f t="shared" si="37"/>
        <v>490169.008</v>
      </c>
      <c r="AM21" s="178">
        <f t="shared" si="37"/>
        <v>499972.3882</v>
      </c>
      <c r="AN21" s="179">
        <f t="shared" si="21"/>
        <v>5393126.178</v>
      </c>
    </row>
    <row r="22" ht="26.25" customHeight="1">
      <c r="A22" s="175" t="s">
        <v>173</v>
      </c>
      <c r="B22" s="178">
        <v>358576.0</v>
      </c>
      <c r="C22" s="178">
        <v>0.0</v>
      </c>
      <c r="D22" s="178">
        <v>0.0</v>
      </c>
      <c r="E22" s="178">
        <v>0.0</v>
      </c>
      <c r="F22" s="178">
        <v>0.0</v>
      </c>
      <c r="G22" s="178">
        <v>0.0</v>
      </c>
      <c r="H22" s="178">
        <v>0.0</v>
      </c>
      <c r="I22" s="178">
        <v>0.0</v>
      </c>
      <c r="J22" s="178">
        <v>0.0</v>
      </c>
      <c r="K22" s="178">
        <v>0.0</v>
      </c>
      <c r="L22" s="178">
        <v>0.0</v>
      </c>
      <c r="M22" s="178">
        <v>0.0</v>
      </c>
      <c r="N22" s="179">
        <f t="shared" si="26"/>
        <v>358576</v>
      </c>
      <c r="O22" s="178">
        <f t="shared" si="34"/>
        <v>0</v>
      </c>
      <c r="P22" s="178">
        <v>0.0</v>
      </c>
      <c r="Q22" s="178">
        <v>0.0</v>
      </c>
      <c r="R22" s="178">
        <v>0.0</v>
      </c>
      <c r="S22" s="178">
        <v>0.0</v>
      </c>
      <c r="T22" s="178">
        <v>0.0</v>
      </c>
      <c r="U22" s="178">
        <v>0.0</v>
      </c>
      <c r="V22" s="178">
        <v>0.0</v>
      </c>
      <c r="W22" s="178">
        <v>0.0</v>
      </c>
      <c r="X22" s="178">
        <v>0.0</v>
      </c>
      <c r="Y22" s="178">
        <v>0.0</v>
      </c>
      <c r="Z22" s="178">
        <v>0.0</v>
      </c>
      <c r="AA22" s="179">
        <f t="shared" si="18"/>
        <v>0</v>
      </c>
      <c r="AB22" s="178">
        <v>0.0</v>
      </c>
      <c r="AC22" s="178">
        <v>0.0</v>
      </c>
      <c r="AD22" s="178">
        <v>0.0</v>
      </c>
      <c r="AE22" s="178">
        <v>0.0</v>
      </c>
      <c r="AF22" s="178">
        <v>0.0</v>
      </c>
      <c r="AG22" s="178">
        <v>0.0</v>
      </c>
      <c r="AH22" s="178">
        <v>0.0</v>
      </c>
      <c r="AI22" s="178">
        <v>0.0</v>
      </c>
      <c r="AJ22" s="178">
        <v>0.0</v>
      </c>
      <c r="AK22" s="178">
        <v>0.0</v>
      </c>
      <c r="AL22" s="178">
        <v>0.0</v>
      </c>
      <c r="AM22" s="178">
        <v>0.0</v>
      </c>
      <c r="AN22" s="179">
        <f t="shared" si="21"/>
        <v>0</v>
      </c>
    </row>
    <row r="23" ht="26.25" customHeight="1">
      <c r="A23" s="196" t="s">
        <v>174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9"/>
      <c r="O23" s="178"/>
      <c r="P23" s="178"/>
      <c r="Q23" s="178"/>
      <c r="R23" s="178">
        <v>5000000.0</v>
      </c>
      <c r="S23" s="178"/>
      <c r="T23" s="178"/>
      <c r="U23" s="178"/>
      <c r="V23" s="178"/>
      <c r="W23" s="178"/>
      <c r="X23" s="178"/>
      <c r="Y23" s="178"/>
      <c r="Z23" s="178"/>
      <c r="AA23" s="179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9"/>
    </row>
    <row r="24" ht="26.25" customHeight="1">
      <c r="A24" s="175" t="s">
        <v>175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9"/>
      <c r="O24" s="178"/>
      <c r="P24" s="178"/>
      <c r="Q24" s="178"/>
      <c r="R24" s="178">
        <v>5000000.0</v>
      </c>
      <c r="S24" s="178"/>
      <c r="T24" s="178"/>
      <c r="U24" s="178"/>
      <c r="V24" s="178"/>
      <c r="W24" s="178"/>
      <c r="X24" s="178"/>
      <c r="Y24" s="178"/>
      <c r="Z24" s="178"/>
      <c r="AA24" s="179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9"/>
    </row>
    <row r="25" ht="26.25" customHeight="1">
      <c r="A25" s="196" t="s">
        <v>176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9"/>
      <c r="O25" s="178">
        <f t="shared" ref="O25:O27" si="38">M25*1.02</f>
        <v>0</v>
      </c>
      <c r="P25" s="178"/>
      <c r="Q25" s="178"/>
      <c r="R25" s="178">
        <v>5000000.0</v>
      </c>
      <c r="S25" s="178"/>
      <c r="T25" s="178"/>
      <c r="U25" s="178"/>
      <c r="V25" s="178"/>
      <c r="W25" s="178"/>
      <c r="X25" s="178"/>
      <c r="Y25" s="178"/>
      <c r="Z25" s="178"/>
      <c r="AA25" s="179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9"/>
    </row>
    <row r="26" ht="26.25" customHeight="1">
      <c r="A26" s="175" t="s">
        <v>177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9">
        <f>SUM(B26:M26)</f>
        <v>0</v>
      </c>
      <c r="O26" s="178">
        <f t="shared" si="38"/>
        <v>0</v>
      </c>
      <c r="P26" s="178"/>
      <c r="Q26" s="178"/>
      <c r="R26" s="178">
        <v>5000000.0</v>
      </c>
      <c r="S26" s="178"/>
      <c r="T26" s="178"/>
      <c r="U26" s="178"/>
      <c r="V26" s="178"/>
      <c r="W26" s="178"/>
      <c r="X26" s="178"/>
      <c r="Y26" s="178"/>
      <c r="Z26" s="178"/>
      <c r="AA26" s="179">
        <f t="shared" ref="AA26:AA34" si="41">SUM(O26:Z26)</f>
        <v>5000000</v>
      </c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9">
        <f t="shared" ref="AN26:AN34" si="43">SUM(AB26:AM26)</f>
        <v>0</v>
      </c>
    </row>
    <row r="27" ht="26.25" customHeight="1">
      <c r="A27" s="175" t="s">
        <v>178</v>
      </c>
      <c r="B27" s="178">
        <v>250000.0</v>
      </c>
      <c r="C27" s="178">
        <f t="shared" ref="C27:M27" si="39">B27*1.02</f>
        <v>255000</v>
      </c>
      <c r="D27" s="178">
        <f t="shared" si="39"/>
        <v>260100</v>
      </c>
      <c r="E27" s="178">
        <f t="shared" si="39"/>
        <v>265302</v>
      </c>
      <c r="F27" s="178">
        <f t="shared" si="39"/>
        <v>270608.04</v>
      </c>
      <c r="G27" s="178">
        <f t="shared" si="39"/>
        <v>276020.2008</v>
      </c>
      <c r="H27" s="178">
        <f t="shared" si="39"/>
        <v>281540.6048</v>
      </c>
      <c r="I27" s="178">
        <f t="shared" si="39"/>
        <v>287171.4169</v>
      </c>
      <c r="J27" s="178">
        <f t="shared" si="39"/>
        <v>292914.8453</v>
      </c>
      <c r="K27" s="178">
        <f t="shared" si="39"/>
        <v>298773.1422</v>
      </c>
      <c r="L27" s="178">
        <f t="shared" si="39"/>
        <v>304748.605</v>
      </c>
      <c r="M27" s="178">
        <f t="shared" si="39"/>
        <v>310843.5771</v>
      </c>
      <c r="N27" s="179"/>
      <c r="O27" s="178">
        <f t="shared" si="38"/>
        <v>317060.4486</v>
      </c>
      <c r="P27" s="178">
        <f t="shared" ref="P27:Z27" si="40">O27*1.02</f>
        <v>323401.6576</v>
      </c>
      <c r="Q27" s="178">
        <f t="shared" si="40"/>
        <v>329869.6908</v>
      </c>
      <c r="R27" s="178">
        <f t="shared" si="40"/>
        <v>336467.0846</v>
      </c>
      <c r="S27" s="178">
        <f t="shared" si="40"/>
        <v>343196.4263</v>
      </c>
      <c r="T27" s="178">
        <f t="shared" si="40"/>
        <v>350060.3548</v>
      </c>
      <c r="U27" s="178">
        <f t="shared" si="40"/>
        <v>357061.5619</v>
      </c>
      <c r="V27" s="178">
        <f t="shared" si="40"/>
        <v>364202.7931</v>
      </c>
      <c r="W27" s="178">
        <f t="shared" si="40"/>
        <v>371486.849</v>
      </c>
      <c r="X27" s="178">
        <f t="shared" si="40"/>
        <v>378916.586</v>
      </c>
      <c r="Y27" s="178">
        <f t="shared" si="40"/>
        <v>386494.9177</v>
      </c>
      <c r="Z27" s="178">
        <f t="shared" si="40"/>
        <v>394224.816</v>
      </c>
      <c r="AA27" s="179">
        <f t="shared" si="41"/>
        <v>4252443.186</v>
      </c>
      <c r="AB27" s="178">
        <f>Z27*1.02</f>
        <v>402109.3124</v>
      </c>
      <c r="AC27" s="178">
        <f t="shared" ref="AC27:AM27" si="42">AB27*1.02</f>
        <v>410151.4986</v>
      </c>
      <c r="AD27" s="178">
        <f t="shared" si="42"/>
        <v>418354.5286</v>
      </c>
      <c r="AE27" s="178">
        <f t="shared" si="42"/>
        <v>426721.6192</v>
      </c>
      <c r="AF27" s="178">
        <f t="shared" si="42"/>
        <v>435256.0515</v>
      </c>
      <c r="AG27" s="178">
        <f t="shared" si="42"/>
        <v>443961.1726</v>
      </c>
      <c r="AH27" s="178">
        <f t="shared" si="42"/>
        <v>452840.396</v>
      </c>
      <c r="AI27" s="178">
        <f t="shared" si="42"/>
        <v>461897.2039</v>
      </c>
      <c r="AJ27" s="178">
        <f t="shared" si="42"/>
        <v>471135.148</v>
      </c>
      <c r="AK27" s="178">
        <f t="shared" si="42"/>
        <v>480557.851</v>
      </c>
      <c r="AL27" s="178">
        <f t="shared" si="42"/>
        <v>490169.008</v>
      </c>
      <c r="AM27" s="178">
        <f t="shared" si="42"/>
        <v>499972.3882</v>
      </c>
      <c r="AN27" s="179">
        <f t="shared" si="43"/>
        <v>5393126.178</v>
      </c>
    </row>
    <row r="28" ht="26.25" customHeight="1">
      <c r="A28" s="175" t="s">
        <v>179</v>
      </c>
      <c r="B28" s="178" t="s">
        <v>180</v>
      </c>
      <c r="C28" s="178" t="s">
        <v>180</v>
      </c>
      <c r="D28" s="178" t="s">
        <v>180</v>
      </c>
      <c r="E28" s="178" t="s">
        <v>180</v>
      </c>
      <c r="F28" s="178" t="s">
        <v>180</v>
      </c>
      <c r="G28" s="178" t="s">
        <v>180</v>
      </c>
      <c r="H28" s="178" t="s">
        <v>180</v>
      </c>
      <c r="I28" s="178" t="s">
        <v>180</v>
      </c>
      <c r="J28" s="178" t="s">
        <v>180</v>
      </c>
      <c r="K28" s="178" t="s">
        <v>180</v>
      </c>
      <c r="L28" s="178" t="s">
        <v>180</v>
      </c>
      <c r="M28" s="178" t="s">
        <v>180</v>
      </c>
      <c r="N28" s="179">
        <f t="shared" ref="N28:N29" si="46">SUM(B28:M28)</f>
        <v>0</v>
      </c>
      <c r="O28" s="178" t="s">
        <v>180</v>
      </c>
      <c r="P28" s="178" t="str">
        <f t="shared" ref="P28:Z28" si="44">O28</f>
        <v>1.200.000</v>
      </c>
      <c r="Q28" s="178" t="str">
        <f t="shared" si="44"/>
        <v>1.200.000</v>
      </c>
      <c r="R28" s="178" t="str">
        <f t="shared" si="44"/>
        <v>1.200.000</v>
      </c>
      <c r="S28" s="178" t="str">
        <f t="shared" si="44"/>
        <v>1.200.000</v>
      </c>
      <c r="T28" s="178" t="str">
        <f t="shared" si="44"/>
        <v>1.200.000</v>
      </c>
      <c r="U28" s="178" t="str">
        <f t="shared" si="44"/>
        <v>1.200.000</v>
      </c>
      <c r="V28" s="178" t="str">
        <f t="shared" si="44"/>
        <v>1.200.000</v>
      </c>
      <c r="W28" s="178" t="str">
        <f t="shared" si="44"/>
        <v>1.200.000</v>
      </c>
      <c r="X28" s="178" t="str">
        <f t="shared" si="44"/>
        <v>1.200.000</v>
      </c>
      <c r="Y28" s="178" t="str">
        <f t="shared" si="44"/>
        <v>1.200.000</v>
      </c>
      <c r="Z28" s="178" t="str">
        <f t="shared" si="44"/>
        <v>1.200.000</v>
      </c>
      <c r="AA28" s="179">
        <f t="shared" si="41"/>
        <v>0</v>
      </c>
      <c r="AB28" s="178">
        <v>1500000.0</v>
      </c>
      <c r="AC28" s="178">
        <f t="shared" ref="AC28:AM28" si="45">AB28</f>
        <v>1500000</v>
      </c>
      <c r="AD28" s="178">
        <f t="shared" si="45"/>
        <v>1500000</v>
      </c>
      <c r="AE28" s="178">
        <f t="shared" si="45"/>
        <v>1500000</v>
      </c>
      <c r="AF28" s="178">
        <f t="shared" si="45"/>
        <v>1500000</v>
      </c>
      <c r="AG28" s="178">
        <f t="shared" si="45"/>
        <v>1500000</v>
      </c>
      <c r="AH28" s="178">
        <f t="shared" si="45"/>
        <v>1500000</v>
      </c>
      <c r="AI28" s="178">
        <f t="shared" si="45"/>
        <v>1500000</v>
      </c>
      <c r="AJ28" s="178">
        <f t="shared" si="45"/>
        <v>1500000</v>
      </c>
      <c r="AK28" s="178">
        <f t="shared" si="45"/>
        <v>1500000</v>
      </c>
      <c r="AL28" s="178">
        <f t="shared" si="45"/>
        <v>1500000</v>
      </c>
      <c r="AM28" s="178">
        <f t="shared" si="45"/>
        <v>1500000</v>
      </c>
      <c r="AN28" s="179">
        <f t="shared" si="43"/>
        <v>18000000</v>
      </c>
    </row>
    <row r="29" ht="26.25" customHeight="1">
      <c r="A29" s="175" t="s">
        <v>181</v>
      </c>
      <c r="B29" s="178" t="s">
        <v>180</v>
      </c>
      <c r="C29" s="178" t="s">
        <v>180</v>
      </c>
      <c r="D29" s="178" t="s">
        <v>180</v>
      </c>
      <c r="E29" s="178" t="s">
        <v>180</v>
      </c>
      <c r="F29" s="178" t="s">
        <v>180</v>
      </c>
      <c r="G29" s="178" t="s">
        <v>180</v>
      </c>
      <c r="H29" s="178" t="s">
        <v>180</v>
      </c>
      <c r="I29" s="178" t="s">
        <v>180</v>
      </c>
      <c r="J29" s="178" t="s">
        <v>180</v>
      </c>
      <c r="K29" s="178" t="s">
        <v>180</v>
      </c>
      <c r="L29" s="178" t="s">
        <v>180</v>
      </c>
      <c r="M29" s="178" t="s">
        <v>180</v>
      </c>
      <c r="N29" s="179">
        <f t="shared" si="46"/>
        <v>0</v>
      </c>
      <c r="O29" s="178" t="s">
        <v>180</v>
      </c>
      <c r="P29" s="178" t="str">
        <f t="shared" ref="P29:Z29" si="47">O29</f>
        <v>1.200.000</v>
      </c>
      <c r="Q29" s="178" t="str">
        <f t="shared" si="47"/>
        <v>1.200.000</v>
      </c>
      <c r="R29" s="178" t="str">
        <f t="shared" si="47"/>
        <v>1.200.000</v>
      </c>
      <c r="S29" s="178" t="str">
        <f t="shared" si="47"/>
        <v>1.200.000</v>
      </c>
      <c r="T29" s="178" t="str">
        <f t="shared" si="47"/>
        <v>1.200.000</v>
      </c>
      <c r="U29" s="178" t="str">
        <f t="shared" si="47"/>
        <v>1.200.000</v>
      </c>
      <c r="V29" s="178" t="str">
        <f t="shared" si="47"/>
        <v>1.200.000</v>
      </c>
      <c r="W29" s="178" t="str">
        <f t="shared" si="47"/>
        <v>1.200.000</v>
      </c>
      <c r="X29" s="178" t="str">
        <f t="shared" si="47"/>
        <v>1.200.000</v>
      </c>
      <c r="Y29" s="178" t="str">
        <f t="shared" si="47"/>
        <v>1.200.000</v>
      </c>
      <c r="Z29" s="178" t="str">
        <f t="shared" si="47"/>
        <v>1.200.000</v>
      </c>
      <c r="AA29" s="179">
        <f t="shared" si="41"/>
        <v>0</v>
      </c>
      <c r="AB29" s="178">
        <v>1500000.0</v>
      </c>
      <c r="AC29" s="178">
        <v>1500000.0</v>
      </c>
      <c r="AD29" s="178">
        <v>1500000.0</v>
      </c>
      <c r="AE29" s="178">
        <v>1500000.0</v>
      </c>
      <c r="AF29" s="178">
        <v>1500000.0</v>
      </c>
      <c r="AG29" s="178">
        <v>1500000.0</v>
      </c>
      <c r="AH29" s="178">
        <v>1500000.0</v>
      </c>
      <c r="AI29" s="178">
        <v>1500000.0</v>
      </c>
      <c r="AJ29" s="178">
        <v>1500000.0</v>
      </c>
      <c r="AK29" s="178">
        <v>1500000.0</v>
      </c>
      <c r="AL29" s="178">
        <v>1500000.0</v>
      </c>
      <c r="AM29" s="178">
        <v>1500000.0</v>
      </c>
      <c r="AN29" s="179">
        <f t="shared" si="43"/>
        <v>18000000</v>
      </c>
    </row>
    <row r="30" ht="26.25" customHeight="1">
      <c r="A30" s="175" t="s">
        <v>182</v>
      </c>
      <c r="B30" s="178" t="s">
        <v>180</v>
      </c>
      <c r="C30" s="178" t="s">
        <v>180</v>
      </c>
      <c r="D30" s="178" t="s">
        <v>180</v>
      </c>
      <c r="E30" s="178" t="s">
        <v>180</v>
      </c>
      <c r="F30" s="178" t="s">
        <v>180</v>
      </c>
      <c r="G30" s="178" t="s">
        <v>180</v>
      </c>
      <c r="H30" s="178" t="s">
        <v>180</v>
      </c>
      <c r="I30" s="178" t="s">
        <v>180</v>
      </c>
      <c r="J30" s="178" t="s">
        <v>180</v>
      </c>
      <c r="K30" s="178">
        <v>1200000.0</v>
      </c>
      <c r="L30" s="178" t="s">
        <v>180</v>
      </c>
      <c r="M30" s="178" t="s">
        <v>180</v>
      </c>
      <c r="N30" s="179"/>
      <c r="O30" s="178" t="s">
        <v>180</v>
      </c>
      <c r="P30" s="178" t="str">
        <f t="shared" ref="P30:Z30" si="48">O30</f>
        <v>1.200.000</v>
      </c>
      <c r="Q30" s="178" t="str">
        <f t="shared" si="48"/>
        <v>1.200.000</v>
      </c>
      <c r="R30" s="178" t="str">
        <f t="shared" si="48"/>
        <v>1.200.000</v>
      </c>
      <c r="S30" s="178" t="str">
        <f t="shared" si="48"/>
        <v>1.200.000</v>
      </c>
      <c r="T30" s="178" t="str">
        <f t="shared" si="48"/>
        <v>1.200.000</v>
      </c>
      <c r="U30" s="178" t="str">
        <f t="shared" si="48"/>
        <v>1.200.000</v>
      </c>
      <c r="V30" s="178" t="str">
        <f t="shared" si="48"/>
        <v>1.200.000</v>
      </c>
      <c r="W30" s="178" t="str">
        <f t="shared" si="48"/>
        <v>1.200.000</v>
      </c>
      <c r="X30" s="178" t="str">
        <f t="shared" si="48"/>
        <v>1.200.000</v>
      </c>
      <c r="Y30" s="178" t="str">
        <f t="shared" si="48"/>
        <v>1.200.000</v>
      </c>
      <c r="Z30" s="178" t="str">
        <f t="shared" si="48"/>
        <v>1.200.000</v>
      </c>
      <c r="AA30" s="179">
        <f t="shared" si="41"/>
        <v>0</v>
      </c>
      <c r="AB30" s="178">
        <v>1500000.0</v>
      </c>
      <c r="AC30" s="178">
        <v>1500000.0</v>
      </c>
      <c r="AD30" s="178">
        <v>1500000.0</v>
      </c>
      <c r="AE30" s="178">
        <v>1500000.0</v>
      </c>
      <c r="AF30" s="178">
        <v>1500000.0</v>
      </c>
      <c r="AG30" s="178">
        <v>1500000.0</v>
      </c>
      <c r="AH30" s="178">
        <v>1500000.0</v>
      </c>
      <c r="AI30" s="178">
        <v>1500000.0</v>
      </c>
      <c r="AJ30" s="178">
        <v>1500000.0</v>
      </c>
      <c r="AK30" s="178">
        <v>1500000.0</v>
      </c>
      <c r="AL30" s="178">
        <v>1500000.0</v>
      </c>
      <c r="AM30" s="178">
        <v>1500000.0</v>
      </c>
      <c r="AN30" s="179">
        <f t="shared" si="43"/>
        <v>18000000</v>
      </c>
    </row>
    <row r="31" ht="26.25" customHeight="1">
      <c r="A31" s="175" t="s">
        <v>183</v>
      </c>
      <c r="B31" s="178" t="s">
        <v>180</v>
      </c>
      <c r="C31" s="178" t="s">
        <v>180</v>
      </c>
      <c r="D31" s="178" t="s">
        <v>180</v>
      </c>
      <c r="E31" s="178" t="s">
        <v>180</v>
      </c>
      <c r="F31" s="178" t="s">
        <v>180</v>
      </c>
      <c r="G31" s="178" t="s">
        <v>180</v>
      </c>
      <c r="H31" s="178" t="s">
        <v>180</v>
      </c>
      <c r="I31" s="178" t="s">
        <v>180</v>
      </c>
      <c r="J31" s="178" t="s">
        <v>180</v>
      </c>
      <c r="K31" s="178" t="s">
        <v>180</v>
      </c>
      <c r="L31" s="178" t="s">
        <v>180</v>
      </c>
      <c r="M31" s="178" t="s">
        <v>180</v>
      </c>
      <c r="N31" s="179"/>
      <c r="O31" s="178" t="s">
        <v>180</v>
      </c>
      <c r="P31" s="178" t="str">
        <f t="shared" ref="P31:Z31" si="49">O31</f>
        <v>1.200.000</v>
      </c>
      <c r="Q31" s="178" t="str">
        <f t="shared" si="49"/>
        <v>1.200.000</v>
      </c>
      <c r="R31" s="178" t="str">
        <f t="shared" si="49"/>
        <v>1.200.000</v>
      </c>
      <c r="S31" s="178" t="str">
        <f t="shared" si="49"/>
        <v>1.200.000</v>
      </c>
      <c r="T31" s="178" t="str">
        <f t="shared" si="49"/>
        <v>1.200.000</v>
      </c>
      <c r="U31" s="178" t="str">
        <f t="shared" si="49"/>
        <v>1.200.000</v>
      </c>
      <c r="V31" s="178" t="str">
        <f t="shared" si="49"/>
        <v>1.200.000</v>
      </c>
      <c r="W31" s="178" t="str">
        <f t="shared" si="49"/>
        <v>1.200.000</v>
      </c>
      <c r="X31" s="178" t="str">
        <f t="shared" si="49"/>
        <v>1.200.000</v>
      </c>
      <c r="Y31" s="178" t="str">
        <f t="shared" si="49"/>
        <v>1.200.000</v>
      </c>
      <c r="Z31" s="178" t="str">
        <f t="shared" si="49"/>
        <v>1.200.000</v>
      </c>
      <c r="AA31" s="179">
        <f t="shared" si="41"/>
        <v>0</v>
      </c>
      <c r="AB31" s="178">
        <v>1500000.0</v>
      </c>
      <c r="AC31" s="178">
        <v>1500000.0</v>
      </c>
      <c r="AD31" s="178">
        <v>1500000.0</v>
      </c>
      <c r="AE31" s="178">
        <v>1500000.0</v>
      </c>
      <c r="AF31" s="178">
        <v>1500000.0</v>
      </c>
      <c r="AG31" s="178">
        <v>1500000.0</v>
      </c>
      <c r="AH31" s="178">
        <v>1500000.0</v>
      </c>
      <c r="AI31" s="178">
        <v>1500000.0</v>
      </c>
      <c r="AJ31" s="178">
        <v>1500000.0</v>
      </c>
      <c r="AK31" s="178">
        <v>1500000.0</v>
      </c>
      <c r="AL31" s="178">
        <v>1500000.0</v>
      </c>
      <c r="AM31" s="178">
        <v>1500000.0</v>
      </c>
      <c r="AN31" s="179">
        <f t="shared" si="43"/>
        <v>18000000</v>
      </c>
    </row>
    <row r="32" ht="26.25" customHeight="1">
      <c r="A32" s="190"/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9">
        <f t="shared" ref="N32:N43" si="50">SUM(B32:M32)</f>
        <v>0</v>
      </c>
      <c r="O32" s="178">
        <f t="shared" ref="O32:O39" si="51">M32*1.02</f>
        <v>0</v>
      </c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9">
        <f t="shared" si="41"/>
        <v>0</v>
      </c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9">
        <f t="shared" si="43"/>
        <v>0</v>
      </c>
    </row>
    <row r="33" ht="26.25" customHeight="1">
      <c r="A33" s="190"/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9">
        <f t="shared" si="50"/>
        <v>0</v>
      </c>
      <c r="O33" s="178">
        <f t="shared" si="51"/>
        <v>0</v>
      </c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9">
        <f t="shared" si="41"/>
        <v>0</v>
      </c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9">
        <f t="shared" si="43"/>
        <v>0</v>
      </c>
    </row>
    <row r="34" ht="26.25" customHeight="1">
      <c r="A34" s="175" t="s">
        <v>184</v>
      </c>
      <c r="B34" s="178">
        <v>60000.0</v>
      </c>
      <c r="C34" s="178">
        <f t="shared" ref="C34:M34" si="52">B34*1.02</f>
        <v>61200</v>
      </c>
      <c r="D34" s="178">
        <f t="shared" si="52"/>
        <v>62424</v>
      </c>
      <c r="E34" s="178">
        <f t="shared" si="52"/>
        <v>63672.48</v>
      </c>
      <c r="F34" s="178">
        <f t="shared" si="52"/>
        <v>64945.9296</v>
      </c>
      <c r="G34" s="178">
        <f t="shared" si="52"/>
        <v>66244.84819</v>
      </c>
      <c r="H34" s="178">
        <f t="shared" si="52"/>
        <v>67569.74516</v>
      </c>
      <c r="I34" s="178">
        <f t="shared" si="52"/>
        <v>68921.14006</v>
      </c>
      <c r="J34" s="178">
        <f t="shared" si="52"/>
        <v>70299.56286</v>
      </c>
      <c r="K34" s="178">
        <f t="shared" si="52"/>
        <v>71705.55412</v>
      </c>
      <c r="L34" s="178">
        <f t="shared" si="52"/>
        <v>73139.6652</v>
      </c>
      <c r="M34" s="178">
        <f t="shared" si="52"/>
        <v>74602.4585</v>
      </c>
      <c r="N34" s="179">
        <f t="shared" si="50"/>
        <v>804725.3837</v>
      </c>
      <c r="O34" s="178">
        <f t="shared" si="51"/>
        <v>76094.50767</v>
      </c>
      <c r="P34" s="178">
        <f t="shared" ref="P34:Z34" si="53">O34*1.02</f>
        <v>77616.39783</v>
      </c>
      <c r="Q34" s="178">
        <f t="shared" si="53"/>
        <v>79168.72578</v>
      </c>
      <c r="R34" s="178">
        <f t="shared" si="53"/>
        <v>80752.1003</v>
      </c>
      <c r="S34" s="178">
        <f t="shared" si="53"/>
        <v>82367.14231</v>
      </c>
      <c r="T34" s="178">
        <f t="shared" si="53"/>
        <v>84014.48515</v>
      </c>
      <c r="U34" s="178">
        <f t="shared" si="53"/>
        <v>85694.77485</v>
      </c>
      <c r="V34" s="178">
        <f t="shared" si="53"/>
        <v>87408.67035</v>
      </c>
      <c r="W34" s="178">
        <f t="shared" si="53"/>
        <v>89156.84376</v>
      </c>
      <c r="X34" s="178">
        <f t="shared" si="53"/>
        <v>90939.98063</v>
      </c>
      <c r="Y34" s="178">
        <f t="shared" si="53"/>
        <v>92758.78025</v>
      </c>
      <c r="Z34" s="178">
        <f t="shared" si="53"/>
        <v>94613.95585</v>
      </c>
      <c r="AA34" s="179">
        <f t="shared" si="41"/>
        <v>1020586.365</v>
      </c>
      <c r="AB34" s="178">
        <f>Z34*1.02</f>
        <v>96506.23497</v>
      </c>
      <c r="AC34" s="178">
        <f t="shared" ref="AC34:AM34" si="54">AB34*1.02</f>
        <v>98436.35967</v>
      </c>
      <c r="AD34" s="178">
        <f t="shared" si="54"/>
        <v>100405.0869</v>
      </c>
      <c r="AE34" s="178">
        <f t="shared" si="54"/>
        <v>102413.1886</v>
      </c>
      <c r="AF34" s="178">
        <f t="shared" si="54"/>
        <v>104461.4524</v>
      </c>
      <c r="AG34" s="178">
        <f t="shared" si="54"/>
        <v>106550.6814</v>
      </c>
      <c r="AH34" s="178">
        <f t="shared" si="54"/>
        <v>108681.695</v>
      </c>
      <c r="AI34" s="178">
        <f t="shared" si="54"/>
        <v>110855.3289</v>
      </c>
      <c r="AJ34" s="178">
        <f t="shared" si="54"/>
        <v>113072.4355</v>
      </c>
      <c r="AK34" s="178">
        <f t="shared" si="54"/>
        <v>115333.8842</v>
      </c>
      <c r="AL34" s="178">
        <f t="shared" si="54"/>
        <v>117640.5619</v>
      </c>
      <c r="AM34" s="178">
        <f t="shared" si="54"/>
        <v>119993.3732</v>
      </c>
      <c r="AN34" s="179">
        <f t="shared" si="43"/>
        <v>1294350.283</v>
      </c>
    </row>
    <row r="35" ht="26.25" customHeight="1">
      <c r="A35" s="175" t="s">
        <v>185</v>
      </c>
      <c r="B35" s="178">
        <v>0.0</v>
      </c>
      <c r="C35" s="178">
        <v>0.0</v>
      </c>
      <c r="D35" s="178">
        <v>0.0</v>
      </c>
      <c r="E35" s="178">
        <v>0.0</v>
      </c>
      <c r="F35" s="178">
        <v>0.0</v>
      </c>
      <c r="G35" s="178">
        <v>0.0</v>
      </c>
      <c r="H35" s="178">
        <v>0.0</v>
      </c>
      <c r="I35" s="178">
        <v>0.0</v>
      </c>
      <c r="J35" s="178">
        <v>0.0</v>
      </c>
      <c r="K35" s="178">
        <v>0.0</v>
      </c>
      <c r="L35" s="178">
        <v>0.0</v>
      </c>
      <c r="M35" s="178">
        <v>0.0</v>
      </c>
      <c r="N35" s="179">
        <f t="shared" si="50"/>
        <v>0</v>
      </c>
      <c r="O35" s="178">
        <f t="shared" si="51"/>
        <v>0</v>
      </c>
      <c r="P35" s="177">
        <v>0.0</v>
      </c>
      <c r="Q35" s="177">
        <v>0.0</v>
      </c>
      <c r="R35" s="177">
        <v>0.0</v>
      </c>
      <c r="S35" s="177">
        <v>0.0</v>
      </c>
      <c r="T35" s="177">
        <v>0.0</v>
      </c>
      <c r="U35" s="177">
        <v>0.0</v>
      </c>
      <c r="V35" s="177">
        <v>0.0</v>
      </c>
      <c r="W35" s="177">
        <v>0.0</v>
      </c>
      <c r="X35" s="177">
        <v>0.0</v>
      </c>
      <c r="Y35" s="177">
        <v>0.0</v>
      </c>
      <c r="Z35" s="177">
        <v>0.0</v>
      </c>
      <c r="AA35" s="179">
        <v>0.0</v>
      </c>
      <c r="AB35" s="179">
        <f t="shared" ref="AB35:AN35" si="55">SUM(P35:AA35)</f>
        <v>0</v>
      </c>
      <c r="AC35" s="179">
        <f t="shared" si="55"/>
        <v>0</v>
      </c>
      <c r="AD35" s="179">
        <f t="shared" si="55"/>
        <v>0</v>
      </c>
      <c r="AE35" s="179">
        <f t="shared" si="55"/>
        <v>0</v>
      </c>
      <c r="AF35" s="179">
        <f t="shared" si="55"/>
        <v>0</v>
      </c>
      <c r="AG35" s="179">
        <f t="shared" si="55"/>
        <v>0</v>
      </c>
      <c r="AH35" s="179">
        <f t="shared" si="55"/>
        <v>0</v>
      </c>
      <c r="AI35" s="179">
        <f t="shared" si="55"/>
        <v>0</v>
      </c>
      <c r="AJ35" s="179">
        <f t="shared" si="55"/>
        <v>0</v>
      </c>
      <c r="AK35" s="179">
        <f t="shared" si="55"/>
        <v>0</v>
      </c>
      <c r="AL35" s="179">
        <f t="shared" si="55"/>
        <v>0</v>
      </c>
      <c r="AM35" s="179">
        <f t="shared" si="55"/>
        <v>0</v>
      </c>
      <c r="AN35" s="179">
        <f t="shared" si="55"/>
        <v>0</v>
      </c>
    </row>
    <row r="36" ht="36.0" customHeight="1">
      <c r="A36" s="214" t="s">
        <v>186</v>
      </c>
      <c r="B36" s="178">
        <f t="shared" ref="B36:M36" si="56">B10*0.02</f>
        <v>0</v>
      </c>
      <c r="C36" s="178">
        <f t="shared" si="56"/>
        <v>0</v>
      </c>
      <c r="D36" s="178">
        <f t="shared" si="56"/>
        <v>0</v>
      </c>
      <c r="E36" s="178">
        <f t="shared" si="56"/>
        <v>157500</v>
      </c>
      <c r="F36" s="178">
        <f t="shared" si="56"/>
        <v>252000</v>
      </c>
      <c r="G36" s="178">
        <f t="shared" si="56"/>
        <v>495900</v>
      </c>
      <c r="H36" s="178">
        <f t="shared" si="56"/>
        <v>501600</v>
      </c>
      <c r="I36" s="178">
        <f t="shared" si="56"/>
        <v>495900</v>
      </c>
      <c r="J36" s="178">
        <f t="shared" si="56"/>
        <v>427200</v>
      </c>
      <c r="K36" s="178">
        <f t="shared" si="56"/>
        <v>456000</v>
      </c>
      <c r="L36" s="178">
        <f t="shared" si="56"/>
        <v>432000</v>
      </c>
      <c r="M36" s="178">
        <f t="shared" si="56"/>
        <v>252000</v>
      </c>
      <c r="N36" s="179">
        <f t="shared" si="50"/>
        <v>3470100</v>
      </c>
      <c r="O36" s="178">
        <f t="shared" si="51"/>
        <v>257040</v>
      </c>
      <c r="P36" s="178">
        <f t="shared" ref="P36:Z36" si="57">P10*0.02</f>
        <v>918000</v>
      </c>
      <c r="Q36" s="178">
        <f t="shared" si="57"/>
        <v>1215000</v>
      </c>
      <c r="R36" s="178">
        <f t="shared" si="57"/>
        <v>1215000</v>
      </c>
      <c r="S36" s="178">
        <f t="shared" si="57"/>
        <v>1215000</v>
      </c>
      <c r="T36" s="178">
        <f t="shared" si="57"/>
        <v>1296000</v>
      </c>
      <c r="U36" s="178">
        <f t="shared" si="57"/>
        <v>1944000</v>
      </c>
      <c r="V36" s="178">
        <f t="shared" si="57"/>
        <v>1944000</v>
      </c>
      <c r="W36" s="178">
        <f t="shared" si="57"/>
        <v>450000</v>
      </c>
      <c r="X36" s="178">
        <f t="shared" si="57"/>
        <v>720000</v>
      </c>
      <c r="Y36" s="178">
        <f t="shared" si="57"/>
        <v>480000</v>
      </c>
      <c r="Z36" s="178">
        <f t="shared" si="57"/>
        <v>918000</v>
      </c>
      <c r="AA36" s="179">
        <f t="shared" ref="AA36:AA43" si="61">SUM(O36:Z36)</f>
        <v>12572040</v>
      </c>
      <c r="AB36" s="178">
        <f t="shared" ref="AB36:AM36" si="58">AB10*0.02</f>
        <v>2640000</v>
      </c>
      <c r="AC36" s="178">
        <f t="shared" si="58"/>
        <v>2640000</v>
      </c>
      <c r="AD36" s="178">
        <f t="shared" si="58"/>
        <v>2280000</v>
      </c>
      <c r="AE36" s="178">
        <f t="shared" si="58"/>
        <v>2280000</v>
      </c>
      <c r="AF36" s="178">
        <f t="shared" si="58"/>
        <v>2280000</v>
      </c>
      <c r="AG36" s="178">
        <f t="shared" si="58"/>
        <v>2700000</v>
      </c>
      <c r="AH36" s="178">
        <f t="shared" si="58"/>
        <v>3600000</v>
      </c>
      <c r="AI36" s="178">
        <f t="shared" si="58"/>
        <v>3600000</v>
      </c>
      <c r="AJ36" s="178">
        <f t="shared" si="58"/>
        <v>1170000</v>
      </c>
      <c r="AK36" s="178">
        <f t="shared" si="58"/>
        <v>1560000</v>
      </c>
      <c r="AL36" s="178">
        <f t="shared" si="58"/>
        <v>1170000</v>
      </c>
      <c r="AM36" s="178">
        <f t="shared" si="58"/>
        <v>2640000</v>
      </c>
      <c r="AN36" s="179">
        <f t="shared" ref="AN36:AN48" si="63">SUM(AB36:AM36)</f>
        <v>28560000</v>
      </c>
    </row>
    <row r="37" ht="36.0" customHeight="1">
      <c r="A37" s="190" t="s">
        <v>187</v>
      </c>
      <c r="B37" s="178">
        <f t="shared" ref="B37:M37" si="59">B10*0.03</f>
        <v>0</v>
      </c>
      <c r="C37" s="178">
        <f t="shared" si="59"/>
        <v>0</v>
      </c>
      <c r="D37" s="178">
        <f t="shared" si="59"/>
        <v>0</v>
      </c>
      <c r="E37" s="178">
        <f t="shared" si="59"/>
        <v>236250</v>
      </c>
      <c r="F37" s="178">
        <f t="shared" si="59"/>
        <v>378000</v>
      </c>
      <c r="G37" s="178">
        <f t="shared" si="59"/>
        <v>743850</v>
      </c>
      <c r="H37" s="178">
        <f t="shared" si="59"/>
        <v>752400</v>
      </c>
      <c r="I37" s="178">
        <f t="shared" si="59"/>
        <v>743850</v>
      </c>
      <c r="J37" s="178">
        <f t="shared" si="59"/>
        <v>640800</v>
      </c>
      <c r="K37" s="178">
        <f t="shared" si="59"/>
        <v>684000</v>
      </c>
      <c r="L37" s="178">
        <f t="shared" si="59"/>
        <v>648000</v>
      </c>
      <c r="M37" s="178">
        <f t="shared" si="59"/>
        <v>378000</v>
      </c>
      <c r="N37" s="179">
        <f t="shared" si="50"/>
        <v>5205150</v>
      </c>
      <c r="O37" s="178">
        <f t="shared" si="51"/>
        <v>385560</v>
      </c>
      <c r="P37" s="178">
        <f t="shared" ref="P37:Z37" si="60">P10*0.03</f>
        <v>1377000</v>
      </c>
      <c r="Q37" s="178">
        <f t="shared" si="60"/>
        <v>1822500</v>
      </c>
      <c r="R37" s="178">
        <f t="shared" si="60"/>
        <v>1822500</v>
      </c>
      <c r="S37" s="178">
        <f t="shared" si="60"/>
        <v>1822500</v>
      </c>
      <c r="T37" s="178">
        <f t="shared" si="60"/>
        <v>1944000</v>
      </c>
      <c r="U37" s="178">
        <f t="shared" si="60"/>
        <v>2916000</v>
      </c>
      <c r="V37" s="178">
        <f t="shared" si="60"/>
        <v>2916000</v>
      </c>
      <c r="W37" s="178">
        <f t="shared" si="60"/>
        <v>675000</v>
      </c>
      <c r="X37" s="178">
        <f t="shared" si="60"/>
        <v>1080000</v>
      </c>
      <c r="Y37" s="178">
        <f t="shared" si="60"/>
        <v>720000</v>
      </c>
      <c r="Z37" s="178">
        <f t="shared" si="60"/>
        <v>1377000</v>
      </c>
      <c r="AA37" s="179">
        <f t="shared" si="61"/>
        <v>18858060</v>
      </c>
      <c r="AB37" s="178">
        <f t="shared" ref="AB37:AM37" si="62">AB10*0.03</f>
        <v>3960000</v>
      </c>
      <c r="AC37" s="178">
        <f t="shared" si="62"/>
        <v>3960000</v>
      </c>
      <c r="AD37" s="178">
        <f t="shared" si="62"/>
        <v>3420000</v>
      </c>
      <c r="AE37" s="178">
        <f t="shared" si="62"/>
        <v>3420000</v>
      </c>
      <c r="AF37" s="178">
        <f t="shared" si="62"/>
        <v>3420000</v>
      </c>
      <c r="AG37" s="178">
        <f t="shared" si="62"/>
        <v>4050000</v>
      </c>
      <c r="AH37" s="178">
        <f t="shared" si="62"/>
        <v>5400000</v>
      </c>
      <c r="AI37" s="178">
        <f t="shared" si="62"/>
        <v>5400000</v>
      </c>
      <c r="AJ37" s="178">
        <f t="shared" si="62"/>
        <v>1755000</v>
      </c>
      <c r="AK37" s="178">
        <f t="shared" si="62"/>
        <v>2340000</v>
      </c>
      <c r="AL37" s="178">
        <f t="shared" si="62"/>
        <v>1755000</v>
      </c>
      <c r="AM37" s="178">
        <f t="shared" si="62"/>
        <v>3960000</v>
      </c>
      <c r="AN37" s="179">
        <f t="shared" si="63"/>
        <v>42840000</v>
      </c>
    </row>
    <row r="38" ht="36.0" customHeight="1">
      <c r="A38" s="190" t="s">
        <v>188</v>
      </c>
      <c r="B38" s="178">
        <f t="shared" ref="B38:M38" si="64">SUM(B12:B37)*0.006</f>
        <v>13196.256</v>
      </c>
      <c r="C38" s="178">
        <f t="shared" si="64"/>
        <v>11265.696</v>
      </c>
      <c r="D38" s="178">
        <f t="shared" si="64"/>
        <v>11491.00992</v>
      </c>
      <c r="E38" s="178">
        <f t="shared" si="64"/>
        <v>52228.33012</v>
      </c>
      <c r="F38" s="178">
        <f t="shared" si="64"/>
        <v>73167.24672</v>
      </c>
      <c r="G38" s="178">
        <f t="shared" si="64"/>
        <v>145570.7937</v>
      </c>
      <c r="H38" s="178">
        <f t="shared" si="64"/>
        <v>147340.8467</v>
      </c>
      <c r="I38" s="178">
        <f t="shared" si="64"/>
        <v>146063.4455</v>
      </c>
      <c r="J38" s="178">
        <f t="shared" si="64"/>
        <v>111839.4635</v>
      </c>
      <c r="K38" s="178">
        <f t="shared" si="64"/>
        <v>125925.1584</v>
      </c>
      <c r="L38" s="178">
        <f t="shared" si="64"/>
        <v>113466.7496</v>
      </c>
      <c r="M38" s="178">
        <f t="shared" si="64"/>
        <v>71448.62056</v>
      </c>
      <c r="N38" s="179">
        <f t="shared" si="50"/>
        <v>1023003.617</v>
      </c>
      <c r="O38" s="178">
        <f t="shared" si="51"/>
        <v>72877.59297</v>
      </c>
      <c r="P38" s="178">
        <f t="shared" ref="P38:Z38" si="65">SUM(P12:P37)*0.006</f>
        <v>232735.6361</v>
      </c>
      <c r="Q38" s="178">
        <f t="shared" si="65"/>
        <v>315795.483</v>
      </c>
      <c r="R38" s="178">
        <f t="shared" si="65"/>
        <v>436086.9506</v>
      </c>
      <c r="S38" s="178">
        <f t="shared" si="65"/>
        <v>316384.2476</v>
      </c>
      <c r="T38" s="178">
        <f t="shared" si="65"/>
        <v>346689.2424</v>
      </c>
      <c r="U38" s="178">
        <f t="shared" si="65"/>
        <v>512310.4782</v>
      </c>
      <c r="V38" s="178">
        <f t="shared" si="65"/>
        <v>512625.972</v>
      </c>
      <c r="W38" s="178">
        <f t="shared" si="65"/>
        <v>102746.7118</v>
      </c>
      <c r="X38" s="178">
        <f t="shared" si="65"/>
        <v>154515.7836</v>
      </c>
      <c r="Y38" s="178">
        <f t="shared" si="65"/>
        <v>109125.4043</v>
      </c>
      <c r="Z38" s="178">
        <f t="shared" si="65"/>
        <v>196365.577</v>
      </c>
      <c r="AA38" s="179">
        <f t="shared" si="61"/>
        <v>3308259.08</v>
      </c>
      <c r="AB38" s="178">
        <f t="shared" ref="AB38:AM38" si="66">SUM(AB12:AB37)*0.006</f>
        <v>547471.5557</v>
      </c>
      <c r="AC38" s="178">
        <f t="shared" si="66"/>
        <v>547826.8531</v>
      </c>
      <c r="AD38" s="178">
        <f t="shared" si="66"/>
        <v>507648.6484</v>
      </c>
      <c r="AE38" s="178">
        <f t="shared" si="66"/>
        <v>508018.2998</v>
      </c>
      <c r="AF38" s="178">
        <f t="shared" si="66"/>
        <v>508395.3442</v>
      </c>
      <c r="AG38" s="178">
        <f t="shared" si="66"/>
        <v>739827.1518</v>
      </c>
      <c r="AH38" s="178">
        <f t="shared" si="66"/>
        <v>968090.5296</v>
      </c>
      <c r="AI38" s="178">
        <f t="shared" si="66"/>
        <v>968490.6522</v>
      </c>
      <c r="AJ38" s="178">
        <f t="shared" si="66"/>
        <v>270846.4795</v>
      </c>
      <c r="AK38" s="178">
        <f t="shared" si="66"/>
        <v>342406.8022</v>
      </c>
      <c r="AL38" s="178">
        <f t="shared" si="66"/>
        <v>271687.3802</v>
      </c>
      <c r="AM38" s="178">
        <f t="shared" si="66"/>
        <v>551795.0681</v>
      </c>
      <c r="AN38" s="179">
        <f t="shared" si="63"/>
        <v>6732504.765</v>
      </c>
    </row>
    <row r="39" ht="36.0" customHeight="1">
      <c r="A39" s="190" t="s">
        <v>189</v>
      </c>
      <c r="B39" s="178">
        <f t="shared" ref="B39:M39" si="67">B10*0.006</f>
        <v>0</v>
      </c>
      <c r="C39" s="178">
        <f t="shared" si="67"/>
        <v>0</v>
      </c>
      <c r="D39" s="178">
        <f t="shared" si="67"/>
        <v>0</v>
      </c>
      <c r="E39" s="178">
        <f t="shared" si="67"/>
        <v>47250</v>
      </c>
      <c r="F39" s="178">
        <f t="shared" si="67"/>
        <v>75600</v>
      </c>
      <c r="G39" s="178">
        <f t="shared" si="67"/>
        <v>148770</v>
      </c>
      <c r="H39" s="178">
        <f t="shared" si="67"/>
        <v>150480</v>
      </c>
      <c r="I39" s="178">
        <f t="shared" si="67"/>
        <v>148770</v>
      </c>
      <c r="J39" s="178">
        <f t="shared" si="67"/>
        <v>128160</v>
      </c>
      <c r="K39" s="178">
        <f t="shared" si="67"/>
        <v>136800</v>
      </c>
      <c r="L39" s="178">
        <f t="shared" si="67"/>
        <v>129600</v>
      </c>
      <c r="M39" s="178">
        <f t="shared" si="67"/>
        <v>75600</v>
      </c>
      <c r="N39" s="179">
        <f t="shared" si="50"/>
        <v>1041030</v>
      </c>
      <c r="O39" s="178">
        <f t="shared" si="51"/>
        <v>77112</v>
      </c>
      <c r="P39" s="178">
        <f t="shared" ref="P39:Z39" si="68">P10*0.006</f>
        <v>275400</v>
      </c>
      <c r="Q39" s="178">
        <f t="shared" si="68"/>
        <v>364500</v>
      </c>
      <c r="R39" s="178">
        <f t="shared" si="68"/>
        <v>364500</v>
      </c>
      <c r="S39" s="178">
        <f t="shared" si="68"/>
        <v>364500</v>
      </c>
      <c r="T39" s="178">
        <f t="shared" si="68"/>
        <v>388800</v>
      </c>
      <c r="U39" s="178">
        <f t="shared" si="68"/>
        <v>583200</v>
      </c>
      <c r="V39" s="178">
        <f t="shared" si="68"/>
        <v>583200</v>
      </c>
      <c r="W39" s="178">
        <f t="shared" si="68"/>
        <v>135000</v>
      </c>
      <c r="X39" s="178">
        <f t="shared" si="68"/>
        <v>216000</v>
      </c>
      <c r="Y39" s="178">
        <f t="shared" si="68"/>
        <v>144000</v>
      </c>
      <c r="Z39" s="178">
        <f t="shared" si="68"/>
        <v>275400</v>
      </c>
      <c r="AA39" s="179">
        <f t="shared" si="61"/>
        <v>3771612</v>
      </c>
      <c r="AB39" s="178">
        <f t="shared" ref="AB39:AM39" si="69">SUM(AB13:AB38)*0.006</f>
        <v>542070.8239</v>
      </c>
      <c r="AC39" s="178">
        <f t="shared" si="69"/>
        <v>542254.5418</v>
      </c>
      <c r="AD39" s="178">
        <f t="shared" si="69"/>
        <v>501658.0825</v>
      </c>
      <c r="AE39" s="178">
        <f t="shared" si="69"/>
        <v>501849.2226</v>
      </c>
      <c r="AF39" s="178">
        <f t="shared" si="69"/>
        <v>502044.1855</v>
      </c>
      <c r="AG39" s="178">
        <f t="shared" si="69"/>
        <v>734676.5534</v>
      </c>
      <c r="AH39" s="178">
        <f t="shared" si="69"/>
        <v>964117.7202</v>
      </c>
      <c r="AI39" s="178">
        <f t="shared" si="69"/>
        <v>964324.6165</v>
      </c>
      <c r="AJ39" s="178">
        <f t="shared" si="69"/>
        <v>262295.0392</v>
      </c>
      <c r="AK39" s="178">
        <f t="shared" si="69"/>
        <v>334081.1934</v>
      </c>
      <c r="AL39" s="178">
        <f t="shared" si="69"/>
        <v>262729.8539</v>
      </c>
      <c r="AM39" s="178">
        <f t="shared" si="69"/>
        <v>544306.435</v>
      </c>
      <c r="AN39" s="179">
        <f t="shared" si="63"/>
        <v>6656408.268</v>
      </c>
    </row>
    <row r="40" ht="26.25" customHeight="1">
      <c r="A40" s="187" t="s">
        <v>190</v>
      </c>
      <c r="B40" s="188">
        <f t="shared" ref="B40:M40" si="70">SUM(B12:B39)</f>
        <v>2212572.256</v>
      </c>
      <c r="C40" s="188">
        <f t="shared" si="70"/>
        <v>1888881.696</v>
      </c>
      <c r="D40" s="188">
        <f t="shared" si="70"/>
        <v>1926659.33</v>
      </c>
      <c r="E40" s="188">
        <f t="shared" si="70"/>
        <v>8804200.017</v>
      </c>
      <c r="F40" s="188">
        <f t="shared" si="70"/>
        <v>12343308.37</v>
      </c>
      <c r="G40" s="188">
        <f t="shared" si="70"/>
        <v>24556139.74</v>
      </c>
      <c r="H40" s="188">
        <f t="shared" si="70"/>
        <v>24854628.63</v>
      </c>
      <c r="I40" s="188">
        <f t="shared" si="70"/>
        <v>24638741.02</v>
      </c>
      <c r="J40" s="188">
        <f t="shared" si="70"/>
        <v>18879910.05</v>
      </c>
      <c r="K40" s="188">
        <f t="shared" si="70"/>
        <v>21250251.56</v>
      </c>
      <c r="L40" s="188">
        <f t="shared" si="70"/>
        <v>19154191.68</v>
      </c>
      <c r="M40" s="188">
        <f t="shared" si="70"/>
        <v>12055152.05</v>
      </c>
      <c r="N40" s="189">
        <f t="shared" si="50"/>
        <v>172564636.4</v>
      </c>
      <c r="O40" s="188">
        <f t="shared" ref="O40:Z40" si="71">SUM(O12:O39)</f>
        <v>54246671.49</v>
      </c>
      <c r="P40" s="188">
        <f t="shared" si="71"/>
        <v>39297408.32</v>
      </c>
      <c r="Q40" s="188">
        <f t="shared" si="71"/>
        <v>53312875.99</v>
      </c>
      <c r="R40" s="188">
        <f t="shared" si="71"/>
        <v>73481745.39</v>
      </c>
      <c r="S40" s="188">
        <f t="shared" si="71"/>
        <v>53411592.17</v>
      </c>
      <c r="T40" s="188">
        <f t="shared" si="71"/>
        <v>58517029.65</v>
      </c>
      <c r="U40" s="188">
        <f t="shared" si="71"/>
        <v>86480590.17</v>
      </c>
      <c r="V40" s="188">
        <f t="shared" si="71"/>
        <v>86533487.98</v>
      </c>
      <c r="W40" s="188">
        <f t="shared" si="71"/>
        <v>17362198.68</v>
      </c>
      <c r="X40" s="188">
        <f t="shared" si="71"/>
        <v>26123146.39</v>
      </c>
      <c r="Y40" s="188">
        <f t="shared" si="71"/>
        <v>18440692.78</v>
      </c>
      <c r="Z40" s="188">
        <f t="shared" si="71"/>
        <v>33199361.74</v>
      </c>
      <c r="AA40" s="189">
        <f t="shared" si="61"/>
        <v>600406800.7</v>
      </c>
      <c r="AB40" s="188">
        <f t="shared" ref="AB40:AM40" si="72">SUM(AB12:AB39)</f>
        <v>92334801.67</v>
      </c>
      <c r="AC40" s="188">
        <f t="shared" si="72"/>
        <v>92394556.91</v>
      </c>
      <c r="AD40" s="188">
        <f t="shared" si="72"/>
        <v>85617414.8</v>
      </c>
      <c r="AE40" s="188">
        <f t="shared" si="72"/>
        <v>85679584.15</v>
      </c>
      <c r="AF40" s="188">
        <f t="shared" si="72"/>
        <v>85742996.89</v>
      </c>
      <c r="AG40" s="188">
        <f t="shared" si="72"/>
        <v>124779029</v>
      </c>
      <c r="AH40" s="188">
        <f t="shared" si="72"/>
        <v>163280629.9</v>
      </c>
      <c r="AI40" s="188">
        <f t="shared" si="72"/>
        <v>163347924</v>
      </c>
      <c r="AJ40" s="188">
        <f t="shared" si="72"/>
        <v>45674221.44</v>
      </c>
      <c r="AK40" s="188">
        <f t="shared" si="72"/>
        <v>57744288.36</v>
      </c>
      <c r="AL40" s="188">
        <f t="shared" si="72"/>
        <v>45815647.27</v>
      </c>
      <c r="AM40" s="188">
        <f t="shared" si="72"/>
        <v>93061946.19</v>
      </c>
      <c r="AN40" s="179">
        <f t="shared" si="63"/>
        <v>1135473041</v>
      </c>
    </row>
    <row r="41" ht="26.25" customHeight="1">
      <c r="A41" s="175" t="s">
        <v>191</v>
      </c>
      <c r="B41" s="178">
        <f t="shared" ref="B41:M41" si="73">B10-B40</f>
        <v>-2212572.256</v>
      </c>
      <c r="C41" s="178">
        <f t="shared" si="73"/>
        <v>-1888881.696</v>
      </c>
      <c r="D41" s="178">
        <f t="shared" si="73"/>
        <v>-1926659.33</v>
      </c>
      <c r="E41" s="178">
        <f t="shared" si="73"/>
        <v>-929200.0165</v>
      </c>
      <c r="F41" s="178">
        <f t="shared" si="73"/>
        <v>256691.6332</v>
      </c>
      <c r="G41" s="178">
        <f t="shared" si="73"/>
        <v>238860.2638</v>
      </c>
      <c r="H41" s="178">
        <f t="shared" si="73"/>
        <v>225371.3719</v>
      </c>
      <c r="I41" s="178">
        <f t="shared" si="73"/>
        <v>156258.9775</v>
      </c>
      <c r="J41" s="178">
        <f t="shared" si="73"/>
        <v>2480089.948</v>
      </c>
      <c r="K41" s="178">
        <f t="shared" si="73"/>
        <v>1549748.441</v>
      </c>
      <c r="L41" s="178">
        <f t="shared" si="73"/>
        <v>2445808.322</v>
      </c>
      <c r="M41" s="178">
        <f t="shared" si="73"/>
        <v>544847.9525</v>
      </c>
      <c r="N41" s="178">
        <f t="shared" si="50"/>
        <v>940363.6118</v>
      </c>
      <c r="O41" s="178">
        <f t="shared" ref="O41:Z41" si="74">O10-O40</f>
        <v>14603328.51</v>
      </c>
      <c r="P41" s="178">
        <f t="shared" si="74"/>
        <v>6602591.679</v>
      </c>
      <c r="Q41" s="178">
        <f t="shared" si="74"/>
        <v>7437124.01</v>
      </c>
      <c r="R41" s="178">
        <f t="shared" si="74"/>
        <v>-12731745.39</v>
      </c>
      <c r="S41" s="178">
        <f t="shared" si="74"/>
        <v>7338407.827</v>
      </c>
      <c r="T41" s="178">
        <f t="shared" si="74"/>
        <v>6282970.353</v>
      </c>
      <c r="U41" s="178">
        <f t="shared" si="74"/>
        <v>10719409.83</v>
      </c>
      <c r="V41" s="178">
        <f t="shared" si="74"/>
        <v>10666512.02</v>
      </c>
      <c r="W41" s="178">
        <f t="shared" si="74"/>
        <v>5137801.322</v>
      </c>
      <c r="X41" s="178">
        <f t="shared" si="74"/>
        <v>9876853.611</v>
      </c>
      <c r="Y41" s="178">
        <f t="shared" si="74"/>
        <v>5559307.218</v>
      </c>
      <c r="Z41" s="178">
        <f t="shared" si="74"/>
        <v>12700638.26</v>
      </c>
      <c r="AA41" s="178">
        <f t="shared" si="61"/>
        <v>84193199.25</v>
      </c>
      <c r="AB41" s="178">
        <f t="shared" ref="AB41:AM41" si="75">AB10-AB40</f>
        <v>39665198.33</v>
      </c>
      <c r="AC41" s="178">
        <f t="shared" si="75"/>
        <v>39605443.09</v>
      </c>
      <c r="AD41" s="178">
        <f t="shared" si="75"/>
        <v>28382585.2</v>
      </c>
      <c r="AE41" s="178">
        <f t="shared" si="75"/>
        <v>28320415.85</v>
      </c>
      <c r="AF41" s="178">
        <f t="shared" si="75"/>
        <v>28257003.11</v>
      </c>
      <c r="AG41" s="178">
        <f t="shared" si="75"/>
        <v>10220970.99</v>
      </c>
      <c r="AH41" s="178">
        <f t="shared" si="75"/>
        <v>16719370.15</v>
      </c>
      <c r="AI41" s="178">
        <f t="shared" si="75"/>
        <v>16652076.04</v>
      </c>
      <c r="AJ41" s="178">
        <f t="shared" si="75"/>
        <v>12825778.56</v>
      </c>
      <c r="AK41" s="178">
        <f t="shared" si="75"/>
        <v>20255711.64</v>
      </c>
      <c r="AL41" s="178">
        <f t="shared" si="75"/>
        <v>12684352.73</v>
      </c>
      <c r="AM41" s="178">
        <f t="shared" si="75"/>
        <v>38938053.81</v>
      </c>
      <c r="AN41" s="178">
        <f t="shared" si="63"/>
        <v>292526959.5</v>
      </c>
    </row>
    <row r="42" ht="26.25" customHeight="1">
      <c r="A42" s="190" t="s">
        <v>192</v>
      </c>
      <c r="B42" s="177">
        <f t="shared" ref="B42:M42" si="76">IF(B41&gt;0,B41*0.35,0)</f>
        <v>0</v>
      </c>
      <c r="C42" s="177">
        <f t="shared" si="76"/>
        <v>0</v>
      </c>
      <c r="D42" s="177">
        <f t="shared" si="76"/>
        <v>0</v>
      </c>
      <c r="E42" s="177">
        <f t="shared" si="76"/>
        <v>0</v>
      </c>
      <c r="F42" s="177">
        <f t="shared" si="76"/>
        <v>89842.0716</v>
      </c>
      <c r="G42" s="177">
        <f t="shared" si="76"/>
        <v>83601.09233</v>
      </c>
      <c r="H42" s="177">
        <f t="shared" si="76"/>
        <v>78879.98018</v>
      </c>
      <c r="I42" s="177">
        <f t="shared" si="76"/>
        <v>54690.64214</v>
      </c>
      <c r="J42" s="177">
        <f t="shared" si="76"/>
        <v>868031.4818</v>
      </c>
      <c r="K42" s="177">
        <f t="shared" si="76"/>
        <v>542411.9544</v>
      </c>
      <c r="L42" s="177">
        <f t="shared" si="76"/>
        <v>856032.9127</v>
      </c>
      <c r="M42" s="177">
        <f t="shared" si="76"/>
        <v>190696.7834</v>
      </c>
      <c r="N42" s="188">
        <f t="shared" si="50"/>
        <v>2764186.919</v>
      </c>
      <c r="O42" s="177">
        <f t="shared" ref="O42:Z42" si="77">IF(O41&gt;0,O41*0.35,0)</f>
        <v>5111164.979</v>
      </c>
      <c r="P42" s="177">
        <f t="shared" si="77"/>
        <v>2310907.087</v>
      </c>
      <c r="Q42" s="177">
        <f t="shared" si="77"/>
        <v>2602993.403</v>
      </c>
      <c r="R42" s="177">
        <f t="shared" si="77"/>
        <v>0</v>
      </c>
      <c r="S42" s="177">
        <f t="shared" si="77"/>
        <v>2568442.739</v>
      </c>
      <c r="T42" s="177">
        <f t="shared" si="77"/>
        <v>2199039.624</v>
      </c>
      <c r="U42" s="177">
        <f t="shared" si="77"/>
        <v>3751793.44</v>
      </c>
      <c r="V42" s="177">
        <f t="shared" si="77"/>
        <v>3733279.208</v>
      </c>
      <c r="W42" s="177">
        <f t="shared" si="77"/>
        <v>1798230.463</v>
      </c>
      <c r="X42" s="177">
        <f t="shared" si="77"/>
        <v>3456898.764</v>
      </c>
      <c r="Y42" s="177">
        <f t="shared" si="77"/>
        <v>1945757.526</v>
      </c>
      <c r="Z42" s="177">
        <f t="shared" si="77"/>
        <v>4445223.39</v>
      </c>
      <c r="AA42" s="188">
        <f t="shared" si="61"/>
        <v>33923730.62</v>
      </c>
      <c r="AB42" s="177">
        <f t="shared" ref="AB42:AM42" si="78">IF(AB41&gt;0,AB41*0.35,0)</f>
        <v>13882819.42</v>
      </c>
      <c r="AC42" s="177">
        <f t="shared" si="78"/>
        <v>13861905.08</v>
      </c>
      <c r="AD42" s="177">
        <f t="shared" si="78"/>
        <v>9933904.821</v>
      </c>
      <c r="AE42" s="177">
        <f t="shared" si="78"/>
        <v>9912145.548</v>
      </c>
      <c r="AF42" s="177">
        <f t="shared" si="78"/>
        <v>9889951.089</v>
      </c>
      <c r="AG42" s="177">
        <f t="shared" si="78"/>
        <v>3577339.846</v>
      </c>
      <c r="AH42" s="177">
        <f t="shared" si="78"/>
        <v>5851779.551</v>
      </c>
      <c r="AI42" s="177">
        <f t="shared" si="78"/>
        <v>5828226.614</v>
      </c>
      <c r="AJ42" s="177">
        <f t="shared" si="78"/>
        <v>4489022.496</v>
      </c>
      <c r="AK42" s="177">
        <f t="shared" si="78"/>
        <v>7089499.073</v>
      </c>
      <c r="AL42" s="177">
        <f t="shared" si="78"/>
        <v>4439523.454</v>
      </c>
      <c r="AM42" s="177">
        <f t="shared" si="78"/>
        <v>13628318.83</v>
      </c>
      <c r="AN42" s="188">
        <f t="shared" si="63"/>
        <v>102384435.8</v>
      </c>
    </row>
    <row r="43" ht="26.25" customHeight="1">
      <c r="A43" s="187" t="s">
        <v>193</v>
      </c>
      <c r="B43" s="188">
        <f t="shared" ref="B43:M43" si="79">B41-B42</f>
        <v>-2212572.256</v>
      </c>
      <c r="C43" s="188">
        <f t="shared" si="79"/>
        <v>-1888881.696</v>
      </c>
      <c r="D43" s="188">
        <f t="shared" si="79"/>
        <v>-1926659.33</v>
      </c>
      <c r="E43" s="188">
        <f t="shared" si="79"/>
        <v>-929200.0165</v>
      </c>
      <c r="F43" s="188">
        <f t="shared" si="79"/>
        <v>166849.5615</v>
      </c>
      <c r="G43" s="188">
        <f t="shared" si="79"/>
        <v>155259.1715</v>
      </c>
      <c r="H43" s="188">
        <f t="shared" si="79"/>
        <v>146491.3918</v>
      </c>
      <c r="I43" s="188">
        <f t="shared" si="79"/>
        <v>101568.3354</v>
      </c>
      <c r="J43" s="188">
        <f t="shared" si="79"/>
        <v>1612058.466</v>
      </c>
      <c r="K43" s="188">
        <f t="shared" si="79"/>
        <v>1007336.487</v>
      </c>
      <c r="L43" s="188">
        <f t="shared" si="79"/>
        <v>1589775.409</v>
      </c>
      <c r="M43" s="188">
        <f t="shared" si="79"/>
        <v>354151.1692</v>
      </c>
      <c r="N43" s="188">
        <f t="shared" si="50"/>
        <v>-1823823.307</v>
      </c>
      <c r="O43" s="188">
        <f t="shared" ref="O43:Z43" si="80">O41-O42</f>
        <v>9492163.533</v>
      </c>
      <c r="P43" s="188">
        <f t="shared" si="80"/>
        <v>4291684.591</v>
      </c>
      <c r="Q43" s="188">
        <f t="shared" si="80"/>
        <v>4834130.606</v>
      </c>
      <c r="R43" s="188">
        <f t="shared" si="80"/>
        <v>-12731745.39</v>
      </c>
      <c r="S43" s="188">
        <f t="shared" si="80"/>
        <v>4769965.087</v>
      </c>
      <c r="T43" s="188">
        <f t="shared" si="80"/>
        <v>4083930.73</v>
      </c>
      <c r="U43" s="188">
        <f t="shared" si="80"/>
        <v>6967616.389</v>
      </c>
      <c r="V43" s="188">
        <f t="shared" si="80"/>
        <v>6933232.814</v>
      </c>
      <c r="W43" s="188">
        <f t="shared" si="80"/>
        <v>3339570.859</v>
      </c>
      <c r="X43" s="188">
        <f t="shared" si="80"/>
        <v>6419954.847</v>
      </c>
      <c r="Y43" s="188">
        <f t="shared" si="80"/>
        <v>3613549.692</v>
      </c>
      <c r="Z43" s="188">
        <f t="shared" si="80"/>
        <v>8255414.867</v>
      </c>
      <c r="AA43" s="188">
        <f t="shared" si="61"/>
        <v>50269468.63</v>
      </c>
      <c r="AB43" s="197">
        <f t="shared" ref="AB43:AM43" si="81">AB41-AB42</f>
        <v>25782378.92</v>
      </c>
      <c r="AC43" s="197">
        <f t="shared" si="81"/>
        <v>25743538.01</v>
      </c>
      <c r="AD43" s="197">
        <f t="shared" si="81"/>
        <v>18448680.38</v>
      </c>
      <c r="AE43" s="197">
        <f t="shared" si="81"/>
        <v>18408270.3</v>
      </c>
      <c r="AF43" s="197">
        <f t="shared" si="81"/>
        <v>18367052.02</v>
      </c>
      <c r="AG43" s="197">
        <f t="shared" si="81"/>
        <v>6643631.143</v>
      </c>
      <c r="AH43" s="197">
        <f t="shared" si="81"/>
        <v>10867590.59</v>
      </c>
      <c r="AI43" s="197">
        <f t="shared" si="81"/>
        <v>10823849.43</v>
      </c>
      <c r="AJ43" s="197">
        <f t="shared" si="81"/>
        <v>8336756.064</v>
      </c>
      <c r="AK43" s="197">
        <f t="shared" si="81"/>
        <v>13166212.56</v>
      </c>
      <c r="AL43" s="197">
        <f t="shared" si="81"/>
        <v>8244829.272</v>
      </c>
      <c r="AM43" s="197">
        <f t="shared" si="81"/>
        <v>25309734.98</v>
      </c>
      <c r="AN43" s="197">
        <f t="shared" si="63"/>
        <v>190142523.7</v>
      </c>
    </row>
    <row r="44" ht="26.25" customHeight="1">
      <c r="A44" s="190" t="s">
        <v>194</v>
      </c>
      <c r="B44" s="198"/>
      <c r="C44" s="199"/>
      <c r="D44" s="199"/>
      <c r="E44" s="199"/>
      <c r="F44" s="199"/>
      <c r="G44" s="199"/>
      <c r="H44" s="199"/>
      <c r="I44" s="199"/>
      <c r="J44" s="199"/>
      <c r="K44" s="199"/>
      <c r="L44" s="200"/>
      <c r="M44" s="201"/>
      <c r="N44" s="201"/>
      <c r="O44" s="202"/>
      <c r="P44" s="199"/>
      <c r="Q44" s="199"/>
      <c r="R44" s="199"/>
      <c r="S44" s="203">
        <v>1000000.0</v>
      </c>
      <c r="T44" s="203">
        <v>1000000.0</v>
      </c>
      <c r="U44" s="203">
        <v>2000000.0</v>
      </c>
      <c r="V44" s="203">
        <v>2000000.0</v>
      </c>
      <c r="W44" s="203">
        <v>1000000.0</v>
      </c>
      <c r="X44" s="203">
        <v>1000000.0</v>
      </c>
      <c r="Y44" s="203">
        <v>1000000.0</v>
      </c>
      <c r="Z44" s="193">
        <v>2000000.0</v>
      </c>
      <c r="AA44" s="202">
        <f t="shared" ref="AA44:AA47" si="82">SUM(S44:Y44)</f>
        <v>9000000</v>
      </c>
      <c r="AB44" s="177">
        <v>4000000.0</v>
      </c>
      <c r="AC44" s="177">
        <v>5000000.0</v>
      </c>
      <c r="AD44" s="177">
        <v>4000000.0</v>
      </c>
      <c r="AE44" s="177">
        <v>4000000.0</v>
      </c>
      <c r="AF44" s="177">
        <v>4000000.0</v>
      </c>
      <c r="AG44" s="177">
        <v>1500000.0</v>
      </c>
      <c r="AH44" s="177">
        <v>2000000.0</v>
      </c>
      <c r="AI44" s="177">
        <v>2000000.0</v>
      </c>
      <c r="AJ44" s="177">
        <v>2000000.0</v>
      </c>
      <c r="AK44" s="177">
        <v>3000000.0</v>
      </c>
      <c r="AL44" s="177">
        <v>2000000.0</v>
      </c>
      <c r="AM44" s="177">
        <v>5000000.0</v>
      </c>
      <c r="AN44" s="178">
        <f t="shared" si="63"/>
        <v>38500000</v>
      </c>
    </row>
    <row r="45" ht="26.25" customHeight="1">
      <c r="A45" s="190" t="s">
        <v>195</v>
      </c>
      <c r="B45" s="198"/>
      <c r="C45" s="199"/>
      <c r="D45" s="199"/>
      <c r="E45" s="199"/>
      <c r="F45" s="199"/>
      <c r="G45" s="199"/>
      <c r="H45" s="199"/>
      <c r="I45" s="199"/>
      <c r="J45" s="199"/>
      <c r="K45" s="199"/>
      <c r="L45" s="200"/>
      <c r="M45" s="201"/>
      <c r="N45" s="201"/>
      <c r="O45" s="202"/>
      <c r="P45" s="202"/>
      <c r="Q45" s="199"/>
      <c r="R45" s="199"/>
      <c r="S45" s="203">
        <v>1000000.0</v>
      </c>
      <c r="T45" s="203">
        <v>1000000.0</v>
      </c>
      <c r="U45" s="203">
        <v>2000000.0</v>
      </c>
      <c r="V45" s="203">
        <v>2000000.0</v>
      </c>
      <c r="W45" s="203">
        <v>1000000.0</v>
      </c>
      <c r="X45" s="203">
        <v>1000000.0</v>
      </c>
      <c r="Y45" s="203">
        <v>1000000.0</v>
      </c>
      <c r="Z45" s="193">
        <v>2000000.0</v>
      </c>
      <c r="AA45" s="202">
        <f t="shared" si="82"/>
        <v>9000000</v>
      </c>
      <c r="AB45" s="177">
        <v>4000000.0</v>
      </c>
      <c r="AC45" s="177">
        <v>5000000.0</v>
      </c>
      <c r="AD45" s="177">
        <v>4000000.0</v>
      </c>
      <c r="AE45" s="177">
        <v>4000000.0</v>
      </c>
      <c r="AF45" s="177">
        <v>4000000.0</v>
      </c>
      <c r="AG45" s="177">
        <v>1500000.0</v>
      </c>
      <c r="AH45" s="177">
        <v>2000000.0</v>
      </c>
      <c r="AI45" s="177">
        <v>2000000.0</v>
      </c>
      <c r="AJ45" s="177">
        <v>2000000.0</v>
      </c>
      <c r="AK45" s="177">
        <v>3000000.0</v>
      </c>
      <c r="AL45" s="177">
        <v>2000000.0</v>
      </c>
      <c r="AM45" s="177">
        <v>5000000.0</v>
      </c>
      <c r="AN45" s="178">
        <f t="shared" si="63"/>
        <v>38500000</v>
      </c>
    </row>
    <row r="46" ht="26.25" customHeight="1">
      <c r="A46" s="190" t="s">
        <v>196</v>
      </c>
      <c r="B46" s="198"/>
      <c r="C46" s="199"/>
      <c r="D46" s="199"/>
      <c r="E46" s="199"/>
      <c r="F46" s="199"/>
      <c r="G46" s="199"/>
      <c r="H46" s="199"/>
      <c r="I46" s="199"/>
      <c r="J46" s="199"/>
      <c r="K46" s="199"/>
      <c r="L46" s="200"/>
      <c r="M46" s="201"/>
      <c r="N46" s="201"/>
      <c r="O46" s="202"/>
      <c r="P46" s="199"/>
      <c r="Q46" s="199"/>
      <c r="R46" s="199"/>
      <c r="S46" s="203">
        <v>1000000.0</v>
      </c>
      <c r="T46" s="203">
        <v>1000000.0</v>
      </c>
      <c r="U46" s="203">
        <v>2000000.0</v>
      </c>
      <c r="V46" s="203">
        <v>2000000.0</v>
      </c>
      <c r="W46" s="203">
        <v>1000000.0</v>
      </c>
      <c r="X46" s="203">
        <v>1000000.0</v>
      </c>
      <c r="Y46" s="203">
        <v>1000000.0</v>
      </c>
      <c r="Z46" s="193">
        <v>2000000.0</v>
      </c>
      <c r="AA46" s="202">
        <f t="shared" si="82"/>
        <v>9000000</v>
      </c>
      <c r="AB46" s="177">
        <v>4000000.0</v>
      </c>
      <c r="AC46" s="177">
        <v>5000000.0</v>
      </c>
      <c r="AD46" s="177">
        <v>4000000.0</v>
      </c>
      <c r="AE46" s="177">
        <v>4000000.0</v>
      </c>
      <c r="AF46" s="177">
        <v>4000000.0</v>
      </c>
      <c r="AG46" s="177">
        <v>1500000.0</v>
      </c>
      <c r="AH46" s="177">
        <v>2000000.0</v>
      </c>
      <c r="AI46" s="177">
        <v>2000000.0</v>
      </c>
      <c r="AJ46" s="177">
        <v>2000000.0</v>
      </c>
      <c r="AK46" s="177">
        <v>3000000.0</v>
      </c>
      <c r="AL46" s="177">
        <v>2000000.0</v>
      </c>
      <c r="AM46" s="177">
        <v>5000000.0</v>
      </c>
      <c r="AN46" s="178">
        <f t="shared" si="63"/>
        <v>38500000</v>
      </c>
    </row>
    <row r="47" ht="26.25" customHeight="1">
      <c r="A47" s="190" t="s">
        <v>197</v>
      </c>
      <c r="B47" s="204"/>
      <c r="C47" s="3"/>
      <c r="D47" s="3"/>
      <c r="E47" s="3"/>
      <c r="F47" s="3"/>
      <c r="G47" s="3"/>
      <c r="H47" s="3"/>
      <c r="I47" s="3"/>
      <c r="J47" s="3"/>
      <c r="K47" s="3"/>
      <c r="L47" s="4"/>
      <c r="M47" s="176">
        <v>0.0</v>
      </c>
      <c r="N47" s="178">
        <f t="shared" ref="N47:N48" si="84">SUM(B47:M47)</f>
        <v>0</v>
      </c>
      <c r="O47" s="202"/>
      <c r="P47" s="205"/>
      <c r="Q47" s="205"/>
      <c r="R47" s="205"/>
      <c r="S47" s="203">
        <v>1000000.0</v>
      </c>
      <c r="T47" s="203">
        <v>1000000.0</v>
      </c>
      <c r="U47" s="203">
        <v>2000000.0</v>
      </c>
      <c r="V47" s="203">
        <v>2000000.0</v>
      </c>
      <c r="W47" s="203">
        <v>1000000.0</v>
      </c>
      <c r="X47" s="203">
        <v>1000000.0</v>
      </c>
      <c r="Y47" s="203">
        <v>1000000.0</v>
      </c>
      <c r="Z47" s="193">
        <v>2000000.0</v>
      </c>
      <c r="AA47" s="176">
        <f t="shared" si="82"/>
        <v>9000000</v>
      </c>
      <c r="AB47" s="177">
        <v>4000000.0</v>
      </c>
      <c r="AC47" s="177">
        <v>5000000.0</v>
      </c>
      <c r="AD47" s="177">
        <v>4000000.0</v>
      </c>
      <c r="AE47" s="177">
        <v>4000000.0</v>
      </c>
      <c r="AF47" s="177">
        <v>4000000.0</v>
      </c>
      <c r="AG47" s="177">
        <v>1500000.0</v>
      </c>
      <c r="AH47" s="177">
        <v>2000000.0</v>
      </c>
      <c r="AI47" s="177">
        <v>2000000.0</v>
      </c>
      <c r="AJ47" s="177">
        <v>2000000.0</v>
      </c>
      <c r="AK47" s="177">
        <v>3000000.0</v>
      </c>
      <c r="AL47" s="177">
        <v>2000000.0</v>
      </c>
      <c r="AM47" s="177">
        <v>5000000.0</v>
      </c>
      <c r="AN47" s="178">
        <f t="shared" si="63"/>
        <v>38500000</v>
      </c>
    </row>
    <row r="48" ht="26.25" customHeight="1">
      <c r="A48" s="187" t="s">
        <v>198</v>
      </c>
      <c r="B48" s="188">
        <f t="shared" ref="B48:M48" si="83">B43-B47</f>
        <v>-2212572.256</v>
      </c>
      <c r="C48" s="188">
        <f t="shared" si="83"/>
        <v>-1888881.696</v>
      </c>
      <c r="D48" s="188">
        <f t="shared" si="83"/>
        <v>-1926659.33</v>
      </c>
      <c r="E48" s="188">
        <f t="shared" si="83"/>
        <v>-929200.0165</v>
      </c>
      <c r="F48" s="188">
        <f t="shared" si="83"/>
        <v>166849.5615</v>
      </c>
      <c r="G48" s="188">
        <f t="shared" si="83"/>
        <v>155259.1715</v>
      </c>
      <c r="H48" s="188">
        <f t="shared" si="83"/>
        <v>146491.3918</v>
      </c>
      <c r="I48" s="188">
        <f t="shared" si="83"/>
        <v>101568.3354</v>
      </c>
      <c r="J48" s="188">
        <f t="shared" si="83"/>
        <v>1612058.466</v>
      </c>
      <c r="K48" s="188">
        <f t="shared" si="83"/>
        <v>1007336.487</v>
      </c>
      <c r="L48" s="188">
        <f t="shared" si="83"/>
        <v>1589775.409</v>
      </c>
      <c r="M48" s="188">
        <f t="shared" si="83"/>
        <v>354151.1692</v>
      </c>
      <c r="N48" s="188">
        <f t="shared" si="84"/>
        <v>-1823823.307</v>
      </c>
      <c r="O48" s="188">
        <f>O43-O47-O46-P45-O44</f>
        <v>9492163.533</v>
      </c>
      <c r="P48" s="188">
        <f t="shared" ref="P48:R48" si="85">P43-P47</f>
        <v>4291684.591</v>
      </c>
      <c r="Q48" s="188">
        <f t="shared" si="85"/>
        <v>4834130.606</v>
      </c>
      <c r="R48" s="188">
        <f t="shared" si="85"/>
        <v>-12731745.39</v>
      </c>
      <c r="S48" s="188">
        <f t="shared" ref="S48:Z48" si="86">S43-S47-S44-S45-S46</f>
        <v>769965.0872</v>
      </c>
      <c r="T48" s="188">
        <f t="shared" si="86"/>
        <v>83930.72953</v>
      </c>
      <c r="U48" s="188">
        <f t="shared" si="86"/>
        <v>-1032383.611</v>
      </c>
      <c r="V48" s="188">
        <f t="shared" si="86"/>
        <v>-1066767.186</v>
      </c>
      <c r="W48" s="188">
        <f t="shared" si="86"/>
        <v>-660429.1409</v>
      </c>
      <c r="X48" s="188">
        <f t="shared" si="86"/>
        <v>2419954.847</v>
      </c>
      <c r="Y48" s="188">
        <f t="shared" si="86"/>
        <v>-386450.3085</v>
      </c>
      <c r="Z48" s="188">
        <f t="shared" si="86"/>
        <v>255414.8674</v>
      </c>
      <c r="AA48" s="188">
        <f>SUM(O48:Z48)</f>
        <v>6269468.627</v>
      </c>
      <c r="AB48" s="206">
        <f t="shared" ref="AB48:AL48" si="87">AB43-AB45-AB44-AB46-AB47</f>
        <v>9782378.915</v>
      </c>
      <c r="AC48" s="206">
        <f t="shared" si="87"/>
        <v>5743538.009</v>
      </c>
      <c r="AD48" s="206">
        <f t="shared" si="87"/>
        <v>2448680.383</v>
      </c>
      <c r="AE48" s="206">
        <f t="shared" si="87"/>
        <v>2408270.303</v>
      </c>
      <c r="AF48" s="206">
        <f t="shared" si="87"/>
        <v>2367052.023</v>
      </c>
      <c r="AG48" s="206">
        <f t="shared" si="87"/>
        <v>643631.1428</v>
      </c>
      <c r="AH48" s="206">
        <f t="shared" si="87"/>
        <v>2867590.595</v>
      </c>
      <c r="AI48" s="206">
        <f t="shared" si="87"/>
        <v>2823849.426</v>
      </c>
      <c r="AJ48" s="206">
        <f t="shared" si="87"/>
        <v>336756.0636</v>
      </c>
      <c r="AK48" s="206">
        <f t="shared" si="87"/>
        <v>1166212.563</v>
      </c>
      <c r="AL48" s="206">
        <f t="shared" si="87"/>
        <v>244829.2719</v>
      </c>
      <c r="AM48" s="206">
        <f>AM43-AM47</f>
        <v>20309734.98</v>
      </c>
      <c r="AN48" s="206">
        <f t="shared" si="63"/>
        <v>51142523.67</v>
      </c>
    </row>
    <row r="49" ht="26.25" customHeight="1">
      <c r="A49" s="187" t="s">
        <v>199</v>
      </c>
      <c r="B49" s="188">
        <f>B48</f>
        <v>-2212572.256</v>
      </c>
      <c r="C49" s="188">
        <f t="shared" ref="C49:M49" si="88">B49+C48</f>
        <v>-4101453.952</v>
      </c>
      <c r="D49" s="188">
        <f t="shared" si="88"/>
        <v>-6028113.282</v>
      </c>
      <c r="E49" s="188">
        <f t="shared" si="88"/>
        <v>-6957313.298</v>
      </c>
      <c r="F49" s="188">
        <f t="shared" si="88"/>
        <v>-6790463.737</v>
      </c>
      <c r="G49" s="188">
        <f t="shared" si="88"/>
        <v>-6635204.565</v>
      </c>
      <c r="H49" s="188">
        <f t="shared" si="88"/>
        <v>-6488713.174</v>
      </c>
      <c r="I49" s="188">
        <f t="shared" si="88"/>
        <v>-6387144.838</v>
      </c>
      <c r="J49" s="188">
        <f t="shared" si="88"/>
        <v>-4775086.372</v>
      </c>
      <c r="K49" s="188">
        <f t="shared" si="88"/>
        <v>-3767749.885</v>
      </c>
      <c r="L49" s="188">
        <f t="shared" si="88"/>
        <v>-2177974.476</v>
      </c>
      <c r="M49" s="188">
        <f t="shared" si="88"/>
        <v>-1823823.307</v>
      </c>
      <c r="N49" s="188"/>
      <c r="O49" s="188">
        <f>M49+O48</f>
        <v>7668340.226</v>
      </c>
      <c r="P49" s="188">
        <f t="shared" ref="P49:Z49" si="89">O49+P48</f>
        <v>11960024.82</v>
      </c>
      <c r="Q49" s="188">
        <f t="shared" si="89"/>
        <v>16794155.42</v>
      </c>
      <c r="R49" s="188">
        <f t="shared" si="89"/>
        <v>4062410.035</v>
      </c>
      <c r="S49" s="188">
        <f t="shared" si="89"/>
        <v>4832375.123</v>
      </c>
      <c r="T49" s="188">
        <f t="shared" si="89"/>
        <v>4916305.852</v>
      </c>
      <c r="U49" s="188">
        <f t="shared" si="89"/>
        <v>3883922.241</v>
      </c>
      <c r="V49" s="188">
        <f t="shared" si="89"/>
        <v>2817155.055</v>
      </c>
      <c r="W49" s="188">
        <f t="shared" si="89"/>
        <v>2156725.914</v>
      </c>
      <c r="X49" s="188">
        <f t="shared" si="89"/>
        <v>4576680.761</v>
      </c>
      <c r="Y49" s="188">
        <f t="shared" si="89"/>
        <v>4190230.453</v>
      </c>
      <c r="Z49" s="188">
        <f t="shared" si="89"/>
        <v>4445645.32</v>
      </c>
      <c r="AA49" s="188"/>
      <c r="AB49" s="188">
        <f>Z49+AB48</f>
        <v>14228024.24</v>
      </c>
      <c r="AC49" s="188">
        <f t="shared" ref="AC49:AM49" si="90">AB49+AC48</f>
        <v>19971562.24</v>
      </c>
      <c r="AD49" s="188">
        <f t="shared" si="90"/>
        <v>22420242.63</v>
      </c>
      <c r="AE49" s="188">
        <f t="shared" si="90"/>
        <v>24828512.93</v>
      </c>
      <c r="AF49" s="188">
        <f t="shared" si="90"/>
        <v>27195564.95</v>
      </c>
      <c r="AG49" s="188">
        <f t="shared" si="90"/>
        <v>27839196.1</v>
      </c>
      <c r="AH49" s="188">
        <f t="shared" si="90"/>
        <v>30706786.69</v>
      </c>
      <c r="AI49" s="188">
        <f t="shared" si="90"/>
        <v>33530636.12</v>
      </c>
      <c r="AJ49" s="188">
        <f t="shared" si="90"/>
        <v>33867392.18</v>
      </c>
      <c r="AK49" s="188">
        <f t="shared" si="90"/>
        <v>35033604.74</v>
      </c>
      <c r="AL49" s="188">
        <f t="shared" si="90"/>
        <v>35278434.02</v>
      </c>
      <c r="AM49" s="188">
        <f t="shared" si="90"/>
        <v>55588168.99</v>
      </c>
      <c r="AN49" s="188"/>
    </row>
    <row r="50" ht="26.25" customHeight="1">
      <c r="A50" s="1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</row>
    <row r="51" ht="101.25" customHeight="1">
      <c r="A51" s="208" t="s">
        <v>201</v>
      </c>
      <c r="B51" s="209">
        <f>IF(MIN(B49:AN49)&lt;0,MIN(B49:AN49)*-1,0)</f>
        <v>6957313.298</v>
      </c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</row>
    <row r="52" ht="26.25" customHeight="1">
      <c r="A52" s="1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</row>
    <row r="53" ht="26.25" customHeight="1">
      <c r="A53" s="1"/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</row>
    <row r="54" ht="26.25" customHeight="1">
      <c r="A54" s="1"/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</row>
    <row r="55" ht="26.25" customHeight="1">
      <c r="A55" s="1"/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</row>
    <row r="56" ht="26.25" customHeight="1">
      <c r="A56" s="1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</row>
    <row r="57" ht="26.25" customHeight="1">
      <c r="A57" s="1"/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</row>
    <row r="58" ht="26.25" customHeight="1">
      <c r="A58" s="1"/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</row>
    <row r="59" ht="26.25" customHeight="1">
      <c r="A59" s="1"/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</row>
    <row r="60" ht="26.25" customHeight="1">
      <c r="A60" s="1"/>
      <c r="B60" s="103"/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</row>
    <row r="61" ht="26.25" customHeight="1">
      <c r="A61" s="1"/>
      <c r="B61" s="103"/>
      <c r="C61" s="103"/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</row>
    <row r="62" ht="26.25" customHeight="1">
      <c r="A62" s="1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</row>
    <row r="63" ht="26.25" customHeight="1">
      <c r="A63" s="1"/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</row>
    <row r="64" ht="26.25" customHeight="1">
      <c r="A64" s="1"/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</row>
    <row r="65" ht="26.25" customHeight="1">
      <c r="A65" s="1"/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</row>
    <row r="66" ht="26.25" customHeight="1">
      <c r="A66" s="1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</row>
    <row r="67" ht="26.25" customHeight="1">
      <c r="A67" s="1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</row>
    <row r="68" ht="26.25" customHeight="1">
      <c r="A68" s="1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</row>
    <row r="69" ht="26.25" customHeight="1">
      <c r="A69" s="1"/>
      <c r="B69" s="103"/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</row>
    <row r="70" ht="26.25" customHeight="1">
      <c r="A70" s="1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</row>
    <row r="71" ht="26.25" customHeight="1">
      <c r="A71" s="1"/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</row>
    <row r="72" ht="26.25" customHeight="1">
      <c r="A72" s="1"/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</row>
    <row r="73" ht="26.25" customHeight="1">
      <c r="A73" s="1"/>
      <c r="B73" s="103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</row>
    <row r="74" ht="26.25" customHeight="1">
      <c r="A74" s="1"/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</row>
    <row r="75" ht="26.25" customHeight="1">
      <c r="A75" s="1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</row>
    <row r="76" ht="26.25" customHeight="1">
      <c r="A76" s="1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</row>
    <row r="77" ht="26.25" customHeight="1">
      <c r="A77" s="1"/>
      <c r="B77" s="103"/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</row>
    <row r="78" ht="26.25" customHeight="1">
      <c r="A78" s="1"/>
      <c r="B78" s="103"/>
      <c r="C78" s="103"/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</row>
    <row r="79" ht="26.25" customHeight="1">
      <c r="A79" s="1"/>
      <c r="B79" s="103"/>
      <c r="C79" s="103"/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</row>
    <row r="80" ht="26.25" customHeight="1">
      <c r="A80" s="1"/>
      <c r="B80" s="103"/>
      <c r="C80" s="103"/>
      <c r="D80" s="103"/>
      <c r="E80" s="103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</row>
    <row r="81" ht="26.25" customHeight="1">
      <c r="A81" s="1"/>
      <c r="B81" s="103"/>
      <c r="C81" s="103"/>
      <c r="D81" s="103"/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</row>
    <row r="82" ht="26.25" customHeight="1">
      <c r="A82" s="1"/>
      <c r="B82" s="103"/>
      <c r="C82" s="103"/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</row>
    <row r="83" ht="26.25" customHeight="1">
      <c r="A83" s="1"/>
      <c r="B83" s="103"/>
      <c r="C83" s="103"/>
      <c r="D83" s="103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</row>
    <row r="84" ht="26.25" customHeight="1">
      <c r="A84" s="1"/>
      <c r="B84" s="103"/>
      <c r="C84" s="103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</row>
    <row r="85" ht="26.25" customHeight="1">
      <c r="A85" s="1"/>
      <c r="B85" s="103"/>
      <c r="C85" s="103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</row>
    <row r="86" ht="26.25" customHeight="1">
      <c r="A86" s="1"/>
      <c r="B86" s="103"/>
      <c r="C86" s="103"/>
      <c r="D86" s="103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</row>
    <row r="87" ht="26.25" customHeight="1">
      <c r="A87" s="1"/>
      <c r="B87" s="103"/>
      <c r="C87" s="103"/>
      <c r="D87" s="103"/>
      <c r="E87" s="103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</row>
    <row r="88" ht="26.25" customHeight="1">
      <c r="A88" s="1"/>
      <c r="B88" s="103"/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</row>
    <row r="89" ht="26.25" customHeight="1">
      <c r="A89" s="1"/>
      <c r="B89" s="103"/>
      <c r="C89" s="103"/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</row>
    <row r="90" ht="26.25" customHeight="1">
      <c r="A90" s="1"/>
      <c r="B90" s="103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</row>
    <row r="91" ht="26.25" customHeight="1">
      <c r="A91" s="1"/>
      <c r="B91" s="103"/>
      <c r="C91" s="103"/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</row>
    <row r="92" ht="26.25" customHeight="1">
      <c r="A92" s="1"/>
      <c r="B92" s="103"/>
      <c r="C92" s="103"/>
      <c r="D92" s="103"/>
      <c r="E92" s="103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</row>
    <row r="93" ht="26.25" customHeight="1">
      <c r="A93" s="1"/>
      <c r="B93" s="103"/>
      <c r="C93" s="103"/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</row>
    <row r="94" ht="26.25" customHeight="1">
      <c r="A94" s="1"/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</row>
    <row r="95" ht="26.25" customHeight="1">
      <c r="A95" s="1"/>
      <c r="B95" s="103"/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</row>
    <row r="96" ht="26.25" customHeight="1">
      <c r="A96" s="1"/>
      <c r="B96" s="103"/>
      <c r="C96" s="103"/>
      <c r="D96" s="103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</row>
    <row r="97" ht="26.25" customHeight="1">
      <c r="A97" s="1"/>
      <c r="B97" s="103"/>
      <c r="C97" s="103"/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</row>
    <row r="98" ht="26.25" customHeight="1">
      <c r="A98" s="1"/>
      <c r="B98" s="103"/>
      <c r="C98" s="103"/>
      <c r="D98" s="103"/>
      <c r="E98" s="103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</row>
    <row r="99" ht="26.25" customHeight="1">
      <c r="A99" s="1"/>
      <c r="B99" s="103"/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</row>
    <row r="100" ht="26.25" customHeight="1">
      <c r="A100" s="1"/>
      <c r="B100" s="103"/>
      <c r="C100" s="103"/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</row>
    <row r="101" ht="26.25" customHeight="1">
      <c r="A101" s="1"/>
      <c r="B101" s="103"/>
      <c r="C101" s="103"/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</row>
    <row r="102" ht="26.25" customHeight="1">
      <c r="A102" s="1"/>
      <c r="B102" s="103"/>
      <c r="C102" s="103"/>
      <c r="D102" s="103"/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</row>
    <row r="103" ht="26.25" customHeight="1">
      <c r="A103" s="1"/>
      <c r="B103" s="103"/>
      <c r="C103" s="103"/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</row>
    <row r="104" ht="26.25" customHeight="1">
      <c r="A104" s="1"/>
      <c r="B104" s="103"/>
      <c r="C104" s="103"/>
      <c r="D104" s="103"/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</row>
    <row r="105" ht="26.25" customHeight="1">
      <c r="A105" s="1"/>
      <c r="B105" s="103"/>
      <c r="C105" s="103"/>
      <c r="D105" s="103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</row>
    <row r="106" ht="26.25" customHeight="1">
      <c r="A106" s="1"/>
      <c r="B106" s="103"/>
      <c r="C106" s="103"/>
      <c r="D106" s="103"/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103"/>
    </row>
    <row r="107" ht="26.25" customHeight="1">
      <c r="A107" s="1"/>
      <c r="B107" s="103"/>
      <c r="C107" s="103"/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</row>
    <row r="108" ht="26.25" customHeight="1">
      <c r="A108" s="1"/>
      <c r="B108" s="103"/>
      <c r="C108" s="103"/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/>
      <c r="AN108" s="103"/>
    </row>
    <row r="109" ht="26.25" customHeight="1">
      <c r="A109" s="1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103"/>
    </row>
    <row r="110" ht="26.25" customHeight="1">
      <c r="A110" s="1"/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</row>
    <row r="111" ht="26.25" customHeight="1">
      <c r="A111" s="1"/>
      <c r="B111" s="103"/>
      <c r="C111" s="103"/>
      <c r="D111" s="103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103"/>
    </row>
    <row r="112" ht="26.25" customHeight="1">
      <c r="A112" s="1"/>
      <c r="B112" s="103"/>
      <c r="C112" s="103"/>
      <c r="D112" s="103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103"/>
    </row>
    <row r="113" ht="26.25" customHeight="1">
      <c r="A113" s="1"/>
      <c r="B113" s="103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</row>
    <row r="114" ht="26.25" customHeight="1">
      <c r="A114" s="1"/>
      <c r="B114" s="103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</row>
    <row r="115" ht="26.25" customHeight="1">
      <c r="A115" s="1"/>
      <c r="B115" s="103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</row>
    <row r="116" ht="26.25" customHeight="1">
      <c r="A116" s="1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</row>
    <row r="117" ht="26.25" customHeight="1">
      <c r="A117" s="1"/>
      <c r="B117" s="103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</row>
    <row r="118" ht="26.25" customHeight="1">
      <c r="A118" s="1"/>
      <c r="B118" s="103"/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</row>
    <row r="119" ht="26.25" customHeight="1">
      <c r="A119" s="1"/>
      <c r="B119" s="103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</row>
    <row r="120" ht="26.25" customHeight="1">
      <c r="A120" s="1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</row>
    <row r="121" ht="26.25" customHeight="1">
      <c r="A121" s="1"/>
      <c r="B121" s="103"/>
      <c r="C121" s="103"/>
      <c r="D121" s="103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</row>
    <row r="122" ht="26.25" customHeight="1">
      <c r="A122" s="1"/>
      <c r="B122" s="103"/>
      <c r="C122" s="103"/>
      <c r="D122" s="103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</row>
    <row r="123" ht="26.25" customHeight="1">
      <c r="A123" s="1"/>
      <c r="B123" s="103"/>
      <c r="C123" s="103"/>
      <c r="D123" s="103"/>
      <c r="E123" s="103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103"/>
    </row>
    <row r="124" ht="26.25" customHeight="1">
      <c r="A124" s="1"/>
      <c r="B124" s="103"/>
      <c r="C124" s="103"/>
      <c r="D124" s="103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103"/>
    </row>
    <row r="125" ht="26.25" customHeight="1">
      <c r="A125" s="1"/>
      <c r="B125" s="103"/>
      <c r="C125" s="103"/>
      <c r="D125" s="103"/>
      <c r="E125" s="103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103"/>
    </row>
    <row r="126" ht="26.25" customHeight="1">
      <c r="A126" s="1"/>
      <c r="B126" s="103"/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</row>
    <row r="127" ht="26.25" customHeight="1">
      <c r="A127" s="1"/>
      <c r="B127" s="103"/>
      <c r="C127" s="103"/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103"/>
    </row>
    <row r="128" ht="26.25" customHeight="1">
      <c r="A128" s="1"/>
      <c r="B128" s="103"/>
      <c r="C128" s="103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</row>
    <row r="129" ht="26.25" customHeight="1">
      <c r="A129" s="1"/>
      <c r="B129" s="103"/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103"/>
    </row>
    <row r="130" ht="26.25" customHeight="1">
      <c r="A130" s="1"/>
      <c r="B130" s="103"/>
      <c r="C130" s="103"/>
      <c r="D130" s="103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103"/>
    </row>
    <row r="131" ht="26.25" customHeight="1">
      <c r="A131" s="1"/>
      <c r="B131" s="103"/>
      <c r="C131" s="103"/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</row>
    <row r="132" ht="26.25" customHeight="1">
      <c r="A132" s="1"/>
      <c r="B132" s="103"/>
      <c r="C132" s="103"/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103"/>
    </row>
    <row r="133" ht="26.25" customHeight="1">
      <c r="A133" s="1"/>
      <c r="B133" s="103"/>
      <c r="C133" s="103"/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103"/>
    </row>
    <row r="134" ht="26.25" customHeight="1">
      <c r="A134" s="1"/>
      <c r="B134" s="103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</row>
    <row r="135" ht="26.25" customHeight="1">
      <c r="A135" s="1"/>
      <c r="B135" s="103"/>
      <c r="C135" s="103"/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103"/>
    </row>
    <row r="136" ht="26.25" customHeight="1">
      <c r="A136" s="1"/>
      <c r="B136" s="103"/>
      <c r="C136" s="103"/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103"/>
    </row>
    <row r="137" ht="26.25" customHeight="1">
      <c r="A137" s="1"/>
      <c r="B137" s="103"/>
      <c r="C137" s="103"/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103"/>
    </row>
    <row r="138" ht="26.25" customHeight="1">
      <c r="A138" s="1"/>
      <c r="B138" s="103"/>
      <c r="C138" s="103"/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103"/>
      <c r="AN138" s="103"/>
    </row>
    <row r="139" ht="26.25" customHeight="1">
      <c r="A139" s="1"/>
      <c r="B139" s="103"/>
      <c r="C139" s="103"/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103"/>
    </row>
    <row r="140" ht="26.25" customHeight="1">
      <c r="A140" s="1"/>
      <c r="B140" s="103"/>
      <c r="C140" s="103"/>
      <c r="D140" s="103"/>
      <c r="E140" s="103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</row>
    <row r="141" ht="26.25" customHeight="1">
      <c r="A141" s="1"/>
      <c r="B141" s="103"/>
      <c r="C141" s="103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103"/>
    </row>
    <row r="142" ht="26.25" customHeight="1">
      <c r="A142" s="1"/>
      <c r="B142" s="103"/>
      <c r="C142" s="103"/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103"/>
    </row>
    <row r="143" ht="26.25" customHeight="1">
      <c r="A143" s="1"/>
      <c r="B143" s="103"/>
      <c r="C143" s="103"/>
      <c r="D143" s="103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103"/>
    </row>
    <row r="144" ht="26.25" customHeight="1">
      <c r="A144" s="1"/>
      <c r="B144" s="103"/>
      <c r="C144" s="103"/>
      <c r="D144" s="103"/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/>
    </row>
    <row r="145" ht="26.25" customHeight="1">
      <c r="A145" s="1"/>
      <c r="B145" s="103"/>
      <c r="C145" s="103"/>
      <c r="D145" s="103"/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103"/>
    </row>
    <row r="146" ht="26.25" customHeight="1">
      <c r="A146" s="1"/>
      <c r="B146" s="103"/>
      <c r="C146" s="103"/>
      <c r="D146" s="103"/>
      <c r="E146" s="103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</row>
    <row r="147" ht="26.25" customHeight="1">
      <c r="A147" s="1"/>
      <c r="B147" s="103"/>
      <c r="C147" s="103"/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103"/>
    </row>
    <row r="148" ht="26.25" customHeight="1">
      <c r="A148" s="1"/>
      <c r="B148" s="103"/>
      <c r="C148" s="103"/>
      <c r="D148" s="103"/>
      <c r="E148" s="103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103"/>
    </row>
    <row r="149" ht="26.25" customHeight="1">
      <c r="A149" s="1"/>
      <c r="B149" s="103"/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</row>
    <row r="150" ht="26.25" customHeight="1">
      <c r="A150" s="1"/>
      <c r="B150" s="103"/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</row>
    <row r="151" ht="26.25" customHeight="1">
      <c r="A151" s="1"/>
      <c r="B151" s="103"/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</row>
    <row r="152" ht="26.25" customHeight="1">
      <c r="A152" s="1"/>
      <c r="B152" s="103"/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</row>
    <row r="153" ht="26.25" customHeight="1">
      <c r="A153" s="1"/>
      <c r="B153" s="103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</row>
    <row r="154" ht="26.25" customHeight="1">
      <c r="A154" s="1"/>
      <c r="B154" s="103"/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</row>
    <row r="155" ht="26.25" customHeight="1">
      <c r="A155" s="1"/>
      <c r="B155" s="103"/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</row>
    <row r="156" ht="26.25" customHeight="1">
      <c r="A156" s="1"/>
      <c r="B156" s="103"/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</row>
    <row r="157" ht="26.25" customHeight="1">
      <c r="A157" s="1"/>
      <c r="B157" s="103"/>
      <c r="C157" s="103"/>
      <c r="D157" s="103"/>
      <c r="E157" s="103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103"/>
    </row>
    <row r="158" ht="26.25" customHeight="1">
      <c r="A158" s="1"/>
      <c r="B158" s="103"/>
      <c r="C158" s="103"/>
      <c r="D158" s="103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103"/>
    </row>
    <row r="159" ht="26.25" customHeight="1">
      <c r="A159" s="1"/>
      <c r="B159" s="103"/>
      <c r="C159" s="103"/>
      <c r="D159" s="103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103"/>
    </row>
    <row r="160" ht="26.25" customHeight="1">
      <c r="A160" s="1"/>
      <c r="B160" s="103"/>
      <c r="C160" s="103"/>
      <c r="D160" s="103"/>
      <c r="E160" s="103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/>
    </row>
    <row r="161" ht="26.25" customHeight="1">
      <c r="A161" s="1"/>
      <c r="B161" s="103"/>
      <c r="C161" s="103"/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103"/>
    </row>
    <row r="162" ht="26.25" customHeight="1">
      <c r="A162" s="1"/>
      <c r="B162" s="103"/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103"/>
    </row>
    <row r="163" ht="26.25" customHeight="1">
      <c r="A163" s="1"/>
      <c r="B163" s="103"/>
      <c r="C163" s="103"/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103"/>
    </row>
    <row r="164" ht="26.25" customHeight="1">
      <c r="A164" s="1"/>
      <c r="B164" s="103"/>
      <c r="C164" s="103"/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103"/>
    </row>
    <row r="165" ht="26.25" customHeight="1">
      <c r="A165" s="1"/>
      <c r="B165" s="103"/>
      <c r="C165" s="103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103"/>
    </row>
    <row r="166" ht="26.25" customHeight="1">
      <c r="A166" s="1"/>
      <c r="B166" s="103"/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103"/>
    </row>
    <row r="167" ht="26.25" customHeight="1">
      <c r="A167" s="1"/>
      <c r="B167" s="103"/>
      <c r="C167" s="103"/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</row>
    <row r="168" ht="26.25" customHeight="1">
      <c r="A168" s="1"/>
      <c r="B168" s="103"/>
      <c r="C168" s="103"/>
      <c r="D168" s="103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103"/>
    </row>
    <row r="169" ht="26.25" customHeight="1">
      <c r="A169" s="1"/>
      <c r="B169" s="103"/>
      <c r="C169" s="103"/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3"/>
      <c r="AM169" s="103"/>
      <c r="AN169" s="103"/>
    </row>
    <row r="170" ht="26.25" customHeight="1">
      <c r="A170" s="1"/>
      <c r="B170" s="103"/>
      <c r="C170" s="103"/>
      <c r="D170" s="103"/>
      <c r="E170" s="103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3"/>
      <c r="AM170" s="103"/>
      <c r="AN170" s="103"/>
    </row>
    <row r="171" ht="26.25" customHeight="1">
      <c r="A171" s="1"/>
      <c r="B171" s="103"/>
      <c r="C171" s="103"/>
      <c r="D171" s="103"/>
      <c r="E171" s="103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103"/>
    </row>
    <row r="172" ht="26.25" customHeight="1">
      <c r="A172" s="1"/>
      <c r="B172" s="103"/>
      <c r="C172" s="103"/>
      <c r="D172" s="103"/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</row>
    <row r="173" ht="26.25" customHeight="1">
      <c r="A173" s="1"/>
      <c r="B173" s="103"/>
      <c r="C173" s="103"/>
      <c r="D173" s="103"/>
      <c r="E173" s="103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103"/>
    </row>
    <row r="174" ht="26.25" customHeight="1">
      <c r="A174" s="1"/>
      <c r="B174" s="103"/>
      <c r="C174" s="103"/>
      <c r="D174" s="103"/>
      <c r="E174" s="103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103"/>
    </row>
    <row r="175" ht="26.25" customHeight="1">
      <c r="A175" s="1"/>
      <c r="B175" s="103"/>
      <c r="C175" s="103"/>
      <c r="D175" s="103"/>
      <c r="E175" s="103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103"/>
    </row>
    <row r="176" ht="26.25" customHeight="1">
      <c r="A176" s="1"/>
      <c r="B176" s="103"/>
      <c r="C176" s="103"/>
      <c r="D176" s="103"/>
      <c r="E176" s="103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103"/>
    </row>
    <row r="177" ht="26.25" customHeight="1">
      <c r="A177" s="1"/>
      <c r="B177" s="103"/>
      <c r="C177" s="103"/>
      <c r="D177" s="103"/>
      <c r="E177" s="103"/>
      <c r="F177" s="103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M177" s="103"/>
      <c r="AN177" s="103"/>
    </row>
    <row r="178" ht="26.25" customHeight="1">
      <c r="A178" s="1"/>
      <c r="B178" s="103"/>
      <c r="C178" s="103"/>
      <c r="D178" s="103"/>
      <c r="E178" s="103"/>
      <c r="F178" s="103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  <c r="AM178" s="103"/>
      <c r="AN178" s="103"/>
    </row>
    <row r="179" ht="26.25" customHeight="1">
      <c r="A179" s="1"/>
      <c r="B179" s="103"/>
      <c r="C179" s="103"/>
      <c r="D179" s="103"/>
      <c r="E179" s="103"/>
      <c r="F179" s="103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103"/>
    </row>
    <row r="180" ht="26.25" customHeight="1">
      <c r="A180" s="1"/>
      <c r="B180" s="103"/>
      <c r="C180" s="103"/>
      <c r="D180" s="103"/>
      <c r="E180" s="103"/>
      <c r="F180" s="103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M180" s="103"/>
      <c r="AN180" s="103"/>
    </row>
    <row r="181" ht="26.25" customHeight="1">
      <c r="A181" s="1"/>
      <c r="B181" s="103"/>
      <c r="C181" s="103"/>
      <c r="D181" s="103"/>
      <c r="E181" s="103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/>
      <c r="AN181" s="103"/>
    </row>
    <row r="182" ht="26.25" customHeight="1">
      <c r="A182" s="1"/>
      <c r="B182" s="103"/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3"/>
      <c r="AM182" s="103"/>
      <c r="AN182" s="103"/>
    </row>
    <row r="183" ht="26.25" customHeight="1">
      <c r="A183" s="1"/>
      <c r="B183" s="103"/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103"/>
    </row>
    <row r="184" ht="26.25" customHeight="1">
      <c r="A184" s="1"/>
      <c r="B184" s="103"/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103"/>
    </row>
    <row r="185" ht="26.25" customHeight="1">
      <c r="A185" s="1"/>
      <c r="B185" s="103"/>
      <c r="C185" s="103"/>
      <c r="D185" s="103"/>
      <c r="E185" s="103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103"/>
    </row>
    <row r="186" ht="26.25" customHeight="1">
      <c r="A186" s="1"/>
      <c r="B186" s="103"/>
      <c r="C186" s="103"/>
      <c r="D186" s="103"/>
      <c r="E186" s="103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103"/>
    </row>
    <row r="187" ht="26.25" customHeight="1">
      <c r="A187" s="1"/>
      <c r="B187" s="103"/>
      <c r="C187" s="103"/>
      <c r="D187" s="103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103"/>
    </row>
    <row r="188" ht="26.25" customHeight="1">
      <c r="A188" s="1"/>
      <c r="B188" s="103"/>
      <c r="C188" s="103"/>
      <c r="D188" s="103"/>
      <c r="E188" s="103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</row>
    <row r="189" ht="26.25" customHeight="1">
      <c r="A189" s="1"/>
      <c r="B189" s="103"/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103"/>
    </row>
    <row r="190" ht="26.25" customHeight="1">
      <c r="A190" s="1"/>
      <c r="B190" s="103"/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103"/>
    </row>
    <row r="191" ht="26.25" customHeight="1">
      <c r="A191" s="1"/>
      <c r="B191" s="103"/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103"/>
    </row>
    <row r="192" ht="26.25" customHeight="1">
      <c r="A192" s="1"/>
      <c r="B192" s="103"/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103"/>
    </row>
    <row r="193" ht="26.25" customHeight="1">
      <c r="A193" s="1"/>
      <c r="B193" s="103"/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103"/>
    </row>
    <row r="194" ht="26.25" customHeight="1">
      <c r="A194" s="1"/>
      <c r="B194" s="103"/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103"/>
    </row>
    <row r="195" ht="26.25" customHeight="1">
      <c r="A195" s="1"/>
      <c r="B195" s="103"/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103"/>
    </row>
    <row r="196" ht="26.25" customHeight="1">
      <c r="A196" s="1"/>
      <c r="B196" s="103"/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103"/>
    </row>
    <row r="197" ht="26.25" customHeight="1">
      <c r="A197" s="1"/>
      <c r="B197" s="103"/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3"/>
      <c r="AK197" s="103"/>
      <c r="AL197" s="103"/>
      <c r="AM197" s="103"/>
      <c r="AN197" s="103"/>
    </row>
    <row r="198" ht="26.25" customHeight="1">
      <c r="A198" s="1"/>
      <c r="B198" s="103"/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3"/>
      <c r="AM198" s="103"/>
      <c r="AN198" s="103"/>
    </row>
    <row r="199" ht="26.25" customHeight="1">
      <c r="A199" s="1"/>
      <c r="B199" s="103"/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3"/>
      <c r="AK199" s="103"/>
      <c r="AL199" s="103"/>
      <c r="AM199" s="103"/>
      <c r="AN199" s="103"/>
    </row>
    <row r="200" ht="26.25" customHeight="1">
      <c r="A200" s="1"/>
      <c r="B200" s="103"/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103"/>
    </row>
    <row r="201" ht="26.25" customHeight="1">
      <c r="A201" s="1"/>
      <c r="B201" s="103"/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103"/>
    </row>
    <row r="202" ht="26.25" customHeight="1">
      <c r="A202" s="1"/>
      <c r="B202" s="103"/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103"/>
    </row>
    <row r="203" ht="26.25" customHeight="1">
      <c r="A203" s="1"/>
      <c r="B203" s="103"/>
      <c r="C203" s="103"/>
      <c r="D203" s="103"/>
      <c r="E203" s="103"/>
      <c r="F203" s="103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103"/>
    </row>
    <row r="204" ht="26.25" customHeight="1">
      <c r="A204" s="1"/>
      <c r="B204" s="103"/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</row>
    <row r="205" ht="26.25" customHeight="1">
      <c r="A205" s="1"/>
      <c r="B205" s="103"/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</row>
    <row r="206" ht="26.25" customHeight="1">
      <c r="A206" s="1"/>
      <c r="B206" s="103"/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</row>
    <row r="207" ht="26.25" customHeight="1">
      <c r="A207" s="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</row>
    <row r="208" ht="26.25" customHeight="1">
      <c r="A208" s="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</row>
    <row r="209" ht="26.25" customHeight="1">
      <c r="A209" s="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</row>
    <row r="210" ht="26.25" customHeight="1">
      <c r="A210" s="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</row>
    <row r="211" ht="26.25" customHeight="1">
      <c r="A211" s="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</row>
    <row r="212" ht="26.25" customHeight="1">
      <c r="A212" s="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</row>
    <row r="213" ht="26.25" customHeight="1">
      <c r="A213" s="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</row>
    <row r="214" ht="26.25" customHeight="1">
      <c r="A214" s="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</row>
    <row r="215" ht="26.25" customHeight="1">
      <c r="A215" s="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</row>
    <row r="216" ht="26.25" customHeight="1">
      <c r="A216" s="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</row>
    <row r="217" ht="26.25" customHeight="1">
      <c r="A217" s="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</row>
    <row r="218" ht="26.25" customHeight="1">
      <c r="A218" s="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</row>
    <row r="219" ht="26.25" customHeight="1">
      <c r="A219" s="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</row>
    <row r="220" ht="26.25" customHeight="1">
      <c r="A220" s="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</row>
    <row r="221" ht="26.25" customHeight="1">
      <c r="A221" s="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</row>
    <row r="222" ht="26.25" customHeight="1">
      <c r="A222" s="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</row>
    <row r="223" ht="26.25" customHeight="1">
      <c r="A223" s="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</row>
    <row r="224" ht="26.25" customHeight="1">
      <c r="A224" s="1"/>
      <c r="B224" s="103"/>
      <c r="C224" s="103"/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103"/>
    </row>
    <row r="225" ht="26.25" customHeight="1">
      <c r="A225" s="1"/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</row>
    <row r="226" ht="26.25" customHeight="1">
      <c r="A226" s="1"/>
      <c r="B226" s="103"/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</row>
    <row r="227" ht="26.25" customHeight="1">
      <c r="A227" s="1"/>
      <c r="B227" s="103"/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</row>
    <row r="228" ht="26.25" customHeight="1">
      <c r="A228" s="1"/>
      <c r="B228" s="103"/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</row>
    <row r="229" ht="26.25" customHeight="1">
      <c r="A229" s="1"/>
      <c r="B229" s="103"/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</row>
    <row r="230" ht="26.25" customHeight="1">
      <c r="A230" s="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</row>
    <row r="231" ht="26.25" customHeight="1">
      <c r="A231" s="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</row>
    <row r="232" ht="26.25" customHeight="1">
      <c r="A232" s="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</row>
    <row r="233" ht="26.25" customHeight="1">
      <c r="A233" s="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</row>
    <row r="234" ht="26.25" customHeight="1">
      <c r="A234" s="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</row>
    <row r="235" ht="26.25" customHeight="1">
      <c r="A235" s="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</row>
    <row r="236" ht="26.25" customHeight="1">
      <c r="A236" s="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</row>
    <row r="237" ht="26.25" customHeight="1">
      <c r="A237" s="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</row>
    <row r="238" ht="26.25" customHeight="1">
      <c r="A238" s="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</row>
    <row r="239" ht="26.25" customHeight="1">
      <c r="A239" s="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</row>
    <row r="240" ht="26.25" customHeight="1">
      <c r="A240" s="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</row>
    <row r="241" ht="26.25" customHeight="1">
      <c r="A241" s="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</row>
    <row r="242" ht="26.25" customHeight="1">
      <c r="A242" s="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</row>
    <row r="243" ht="26.25" customHeight="1">
      <c r="A243" s="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</row>
    <row r="244" ht="26.25" customHeight="1">
      <c r="A244" s="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</row>
    <row r="245" ht="26.25" customHeight="1">
      <c r="A245" s="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</row>
    <row r="246" ht="26.25" customHeight="1">
      <c r="A246" s="1"/>
      <c r="B246" s="103"/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3"/>
      <c r="T246" s="103"/>
      <c r="U246" s="103"/>
      <c r="V246" s="103"/>
      <c r="W246" s="103"/>
      <c r="X246" s="103"/>
      <c r="Y246" s="103"/>
      <c r="Z246" s="103"/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3"/>
      <c r="AK246" s="103"/>
      <c r="AL246" s="103"/>
      <c r="AM246" s="103"/>
      <c r="AN246" s="103"/>
    </row>
    <row r="247" ht="26.25" customHeight="1">
      <c r="A247" s="1"/>
      <c r="B247" s="103"/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3"/>
      <c r="AK247" s="103"/>
      <c r="AL247" s="103"/>
      <c r="AM247" s="103"/>
      <c r="AN247" s="103"/>
    </row>
    <row r="248" ht="26.25" customHeight="1">
      <c r="A248" s="1"/>
      <c r="B248" s="103"/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3"/>
      <c r="AK248" s="103"/>
      <c r="AL248" s="103"/>
      <c r="AM248" s="103"/>
      <c r="AN248" s="103"/>
    </row>
    <row r="249" ht="26.25" customHeight="1">
      <c r="A249" s="1"/>
      <c r="B249" s="103"/>
      <c r="C249" s="103"/>
      <c r="D249" s="103"/>
      <c r="E249" s="103"/>
      <c r="F249" s="103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  <c r="R249" s="103"/>
      <c r="S249" s="103"/>
      <c r="T249" s="103"/>
      <c r="U249" s="103"/>
      <c r="V249" s="103"/>
      <c r="W249" s="103"/>
      <c r="X249" s="103"/>
      <c r="Y249" s="103"/>
      <c r="Z249" s="103"/>
      <c r="AA249" s="103"/>
      <c r="AB249" s="103"/>
      <c r="AC249" s="103"/>
      <c r="AD249" s="103"/>
      <c r="AE249" s="103"/>
      <c r="AF249" s="103"/>
      <c r="AG249" s="103"/>
      <c r="AH249" s="103"/>
      <c r="AI249" s="103"/>
      <c r="AJ249" s="103"/>
      <c r="AK249" s="103"/>
      <c r="AL249" s="103"/>
      <c r="AM249" s="103"/>
      <c r="AN249" s="103"/>
    </row>
    <row r="250" ht="26.25" customHeight="1">
      <c r="A250" s="1"/>
      <c r="B250" s="103"/>
      <c r="C250" s="103"/>
      <c r="D250" s="103"/>
      <c r="E250" s="103"/>
      <c r="F250" s="103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  <c r="R250" s="103"/>
      <c r="S250" s="103"/>
      <c r="T250" s="103"/>
      <c r="U250" s="103"/>
      <c r="V250" s="103"/>
      <c r="W250" s="103"/>
      <c r="X250" s="103"/>
      <c r="Y250" s="103"/>
      <c r="Z250" s="103"/>
      <c r="AA250" s="103"/>
      <c r="AB250" s="103"/>
      <c r="AC250" s="103"/>
      <c r="AD250" s="103"/>
      <c r="AE250" s="103"/>
      <c r="AF250" s="103"/>
      <c r="AG250" s="103"/>
      <c r="AH250" s="103"/>
      <c r="AI250" s="103"/>
      <c r="AJ250" s="103"/>
      <c r="AK250" s="103"/>
      <c r="AL250" s="103"/>
      <c r="AM250" s="103"/>
      <c r="AN250" s="103"/>
    </row>
    <row r="251" ht="26.25" customHeight="1">
      <c r="A251" s="1"/>
      <c r="B251" s="103"/>
      <c r="C251" s="103"/>
      <c r="D251" s="103"/>
      <c r="E251" s="103"/>
      <c r="F251" s="103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  <c r="R251" s="103"/>
      <c r="S251" s="103"/>
      <c r="T251" s="103"/>
      <c r="U251" s="103"/>
      <c r="V251" s="103"/>
      <c r="W251" s="103"/>
      <c r="X251" s="103"/>
      <c r="Y251" s="103"/>
      <c r="Z251" s="103"/>
      <c r="AA251" s="103"/>
      <c r="AB251" s="103"/>
      <c r="AC251" s="103"/>
      <c r="AD251" s="103"/>
      <c r="AE251" s="103"/>
      <c r="AF251" s="103"/>
      <c r="AG251" s="103"/>
      <c r="AH251" s="103"/>
      <c r="AI251" s="103"/>
      <c r="AJ251" s="103"/>
      <c r="AK251" s="103"/>
      <c r="AL251" s="103"/>
      <c r="AM251" s="103"/>
      <c r="AN251" s="103"/>
    </row>
    <row r="252" ht="15.75" customHeight="1">
      <c r="A252" s="215"/>
      <c r="B252" s="215"/>
      <c r="C252" s="215"/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  <c r="AL252" s="215"/>
      <c r="AM252" s="215"/>
      <c r="AN252" s="215"/>
    </row>
    <row r="253" ht="15.75" customHeight="1">
      <c r="A253" s="215"/>
      <c r="B253" s="215"/>
      <c r="C253" s="215"/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  <c r="AL253" s="215"/>
      <c r="AM253" s="215"/>
      <c r="AN253" s="215"/>
    </row>
    <row r="254" ht="15.75" customHeight="1">
      <c r="A254" s="215"/>
      <c r="B254" s="215"/>
      <c r="C254" s="215"/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  <c r="AL254" s="215"/>
      <c r="AM254" s="215"/>
      <c r="AN254" s="215"/>
    </row>
    <row r="255" ht="15.75" customHeight="1">
      <c r="A255" s="215"/>
      <c r="B255" s="215"/>
      <c r="C255" s="215"/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  <c r="AL255" s="215"/>
      <c r="AM255" s="215"/>
      <c r="AN255" s="215"/>
    </row>
    <row r="256" ht="15.75" customHeight="1">
      <c r="A256" s="215"/>
      <c r="B256" s="215"/>
      <c r="C256" s="215"/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  <c r="AL256" s="215"/>
      <c r="AM256" s="215"/>
      <c r="AN256" s="215"/>
    </row>
    <row r="257" ht="15.75" customHeight="1">
      <c r="A257" s="215"/>
      <c r="B257" s="215"/>
      <c r="C257" s="215"/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  <c r="AL257" s="215"/>
      <c r="AM257" s="215"/>
      <c r="AN257" s="215"/>
    </row>
    <row r="258" ht="15.75" customHeight="1">
      <c r="A258" s="215"/>
      <c r="B258" s="215"/>
      <c r="C258" s="215"/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  <c r="AL258" s="215"/>
      <c r="AM258" s="215"/>
      <c r="AN258" s="215"/>
    </row>
    <row r="259" ht="15.75" customHeight="1">
      <c r="A259" s="215"/>
      <c r="B259" s="215"/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  <c r="AL259" s="215"/>
      <c r="AM259" s="215"/>
      <c r="AN259" s="215"/>
    </row>
    <row r="260" ht="15.75" customHeight="1">
      <c r="A260" s="215"/>
      <c r="B260" s="215"/>
      <c r="C260" s="215"/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  <c r="AL260" s="215"/>
      <c r="AM260" s="215"/>
      <c r="AN260" s="215"/>
    </row>
    <row r="261" ht="15.75" customHeight="1">
      <c r="A261" s="215"/>
      <c r="B261" s="215"/>
      <c r="C261" s="215"/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  <c r="AL261" s="215"/>
      <c r="AM261" s="215"/>
      <c r="AN261" s="215"/>
    </row>
    <row r="262" ht="15.75" customHeight="1">
      <c r="A262" s="215"/>
      <c r="B262" s="215"/>
      <c r="C262" s="215"/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  <c r="AL262" s="215"/>
      <c r="AM262" s="215"/>
      <c r="AN262" s="215"/>
    </row>
    <row r="263" ht="15.75" customHeight="1">
      <c r="A263" s="215"/>
      <c r="B263" s="215"/>
      <c r="C263" s="215"/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  <c r="AL263" s="215"/>
      <c r="AM263" s="215"/>
      <c r="AN263" s="215"/>
    </row>
    <row r="264" ht="15.75" customHeight="1">
      <c r="A264" s="215"/>
      <c r="B264" s="215"/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  <c r="AL264" s="215"/>
      <c r="AM264" s="215"/>
      <c r="AN264" s="215"/>
    </row>
    <row r="265" ht="15.75" customHeight="1">
      <c r="A265" s="215"/>
      <c r="B265" s="215"/>
      <c r="C265" s="215"/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  <c r="AL265" s="215"/>
      <c r="AM265" s="215"/>
      <c r="AN265" s="215"/>
    </row>
    <row r="266" ht="15.75" customHeight="1">
      <c r="A266" s="215"/>
      <c r="B266" s="215"/>
      <c r="C266" s="215"/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  <c r="AL266" s="215"/>
      <c r="AM266" s="215"/>
      <c r="AN266" s="215"/>
    </row>
    <row r="267" ht="15.75" customHeight="1">
      <c r="A267" s="215"/>
      <c r="B267" s="215"/>
      <c r="C267" s="215"/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  <c r="AL267" s="215"/>
      <c r="AM267" s="215"/>
      <c r="AN267" s="215"/>
    </row>
    <row r="268" ht="15.75" customHeight="1">
      <c r="A268" s="215"/>
      <c r="B268" s="215"/>
      <c r="C268" s="215"/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  <c r="AL268" s="215"/>
      <c r="AM268" s="215"/>
      <c r="AN268" s="215"/>
    </row>
    <row r="269" ht="15.75" customHeight="1">
      <c r="A269" s="215"/>
      <c r="B269" s="215"/>
      <c r="C269" s="215"/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  <c r="AL269" s="215"/>
      <c r="AM269" s="215"/>
      <c r="AN269" s="215"/>
    </row>
    <row r="270" ht="15.75" customHeight="1">
      <c r="A270" s="215"/>
      <c r="B270" s="215"/>
      <c r="C270" s="215"/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  <c r="AL270" s="215"/>
      <c r="AM270" s="215"/>
      <c r="AN270" s="215"/>
    </row>
    <row r="271" ht="15.75" customHeight="1">
      <c r="A271" s="215"/>
      <c r="B271" s="215"/>
      <c r="C271" s="215"/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  <c r="AL271" s="215"/>
      <c r="AM271" s="215"/>
      <c r="AN271" s="215"/>
    </row>
    <row r="272" ht="15.75" customHeight="1">
      <c r="A272" s="215"/>
      <c r="B272" s="215"/>
      <c r="C272" s="215"/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  <c r="AL272" s="215"/>
      <c r="AM272" s="215"/>
      <c r="AN272" s="215"/>
    </row>
    <row r="273" ht="15.75" customHeight="1">
      <c r="A273" s="215"/>
      <c r="B273" s="215"/>
      <c r="C273" s="215"/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  <c r="AL273" s="215"/>
      <c r="AM273" s="215"/>
      <c r="AN273" s="215"/>
    </row>
    <row r="274" ht="15.75" customHeight="1">
      <c r="A274" s="215"/>
      <c r="B274" s="215"/>
      <c r="C274" s="215"/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  <c r="AL274" s="215"/>
      <c r="AM274" s="215"/>
      <c r="AN274" s="215"/>
    </row>
    <row r="275" ht="15.75" customHeight="1">
      <c r="A275" s="215"/>
      <c r="B275" s="215"/>
      <c r="C275" s="215"/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  <c r="AL275" s="215"/>
      <c r="AM275" s="215"/>
      <c r="AN275" s="215"/>
    </row>
    <row r="276" ht="15.75" customHeight="1">
      <c r="A276" s="215"/>
      <c r="B276" s="215"/>
      <c r="C276" s="215"/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  <c r="AL276" s="215"/>
      <c r="AM276" s="215"/>
      <c r="AN276" s="215"/>
    </row>
    <row r="277" ht="15.75" customHeight="1">
      <c r="A277" s="215"/>
      <c r="B277" s="215"/>
      <c r="C277" s="215"/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  <c r="AL277" s="215"/>
      <c r="AM277" s="215"/>
      <c r="AN277" s="215"/>
    </row>
    <row r="278" ht="15.75" customHeight="1">
      <c r="A278" s="215"/>
      <c r="B278" s="215"/>
      <c r="C278" s="215"/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  <c r="AL278" s="215"/>
      <c r="AM278" s="215"/>
      <c r="AN278" s="215"/>
    </row>
    <row r="279" ht="15.75" customHeight="1">
      <c r="A279" s="215"/>
      <c r="B279" s="215"/>
      <c r="C279" s="215"/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  <c r="AL279" s="215"/>
      <c r="AM279" s="215"/>
      <c r="AN279" s="215"/>
    </row>
    <row r="280" ht="15.75" customHeight="1">
      <c r="A280" s="215"/>
      <c r="B280" s="215"/>
      <c r="C280" s="215"/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  <c r="AL280" s="215"/>
      <c r="AM280" s="215"/>
      <c r="AN280" s="215"/>
    </row>
    <row r="281" ht="15.75" customHeight="1">
      <c r="A281" s="215"/>
      <c r="B281" s="215"/>
      <c r="C281" s="215"/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  <c r="AL281" s="215"/>
      <c r="AM281" s="215"/>
      <c r="AN281" s="215"/>
    </row>
    <row r="282" ht="15.75" customHeight="1">
      <c r="A282" s="215"/>
      <c r="B282" s="215"/>
      <c r="C282" s="215"/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  <c r="AL282" s="215"/>
      <c r="AM282" s="215"/>
      <c r="AN282" s="215"/>
    </row>
    <row r="283" ht="15.75" customHeight="1">
      <c r="A283" s="215"/>
      <c r="B283" s="215"/>
      <c r="C283" s="215"/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  <c r="AL283" s="215"/>
      <c r="AM283" s="215"/>
      <c r="AN283" s="215"/>
    </row>
    <row r="284" ht="15.75" customHeight="1">
      <c r="A284" s="215"/>
      <c r="B284" s="215"/>
      <c r="C284" s="215"/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  <c r="AL284" s="215"/>
      <c r="AM284" s="215"/>
      <c r="AN284" s="215"/>
    </row>
    <row r="285" ht="15.75" customHeight="1">
      <c r="A285" s="215"/>
      <c r="B285" s="215"/>
      <c r="C285" s="215"/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  <c r="AL285" s="215"/>
      <c r="AM285" s="215"/>
      <c r="AN285" s="215"/>
    </row>
    <row r="286" ht="15.75" customHeight="1">
      <c r="A286" s="215"/>
      <c r="B286" s="215"/>
      <c r="C286" s="215"/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  <c r="AL286" s="215"/>
      <c r="AM286" s="215"/>
      <c r="AN286" s="215"/>
    </row>
    <row r="287" ht="15.75" customHeight="1">
      <c r="A287" s="215"/>
      <c r="B287" s="215"/>
      <c r="C287" s="215"/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  <c r="AL287" s="215"/>
      <c r="AM287" s="215"/>
      <c r="AN287" s="215"/>
    </row>
    <row r="288" ht="15.75" customHeight="1">
      <c r="A288" s="215"/>
      <c r="B288" s="215"/>
      <c r="C288" s="215"/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  <c r="AL288" s="215"/>
      <c r="AM288" s="215"/>
      <c r="AN288" s="215"/>
    </row>
    <row r="289" ht="15.75" customHeight="1">
      <c r="A289" s="215"/>
      <c r="B289" s="215"/>
      <c r="C289" s="215"/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  <c r="AL289" s="215"/>
      <c r="AM289" s="215"/>
      <c r="AN289" s="215"/>
    </row>
    <row r="290" ht="15.75" customHeight="1">
      <c r="A290" s="215"/>
      <c r="B290" s="215"/>
      <c r="C290" s="215"/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  <c r="AL290" s="215"/>
      <c r="AM290" s="215"/>
      <c r="AN290" s="215"/>
    </row>
    <row r="291" ht="15.75" customHeight="1">
      <c r="A291" s="215"/>
      <c r="B291" s="215"/>
      <c r="C291" s="215"/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  <c r="AL291" s="215"/>
      <c r="AM291" s="215"/>
      <c r="AN291" s="215"/>
    </row>
    <row r="292" ht="15.75" customHeight="1">
      <c r="A292" s="215"/>
      <c r="B292" s="215"/>
      <c r="C292" s="215"/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  <c r="AL292" s="215"/>
      <c r="AM292" s="215"/>
      <c r="AN292" s="215"/>
    </row>
    <row r="293" ht="15.75" customHeight="1">
      <c r="A293" s="215"/>
      <c r="B293" s="215"/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  <c r="AL293" s="215"/>
      <c r="AM293" s="215"/>
      <c r="AN293" s="215"/>
    </row>
    <row r="294" ht="15.75" customHeight="1">
      <c r="A294" s="215"/>
      <c r="B294" s="215"/>
      <c r="C294" s="215"/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  <c r="AL294" s="215"/>
      <c r="AM294" s="215"/>
      <c r="AN294" s="215"/>
    </row>
    <row r="295" ht="15.75" customHeight="1">
      <c r="A295" s="215"/>
      <c r="B295" s="215"/>
      <c r="C295" s="215"/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  <c r="AL295" s="215"/>
      <c r="AM295" s="215"/>
      <c r="AN295" s="215"/>
    </row>
    <row r="296" ht="15.75" customHeight="1">
      <c r="A296" s="215"/>
      <c r="B296" s="215"/>
      <c r="C296" s="215"/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  <c r="AL296" s="215"/>
      <c r="AM296" s="215"/>
      <c r="AN296" s="215"/>
    </row>
    <row r="297" ht="15.75" customHeight="1">
      <c r="A297" s="215"/>
      <c r="B297" s="215"/>
      <c r="C297" s="215"/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  <c r="AL297" s="215"/>
      <c r="AM297" s="215"/>
      <c r="AN297" s="215"/>
    </row>
    <row r="298" ht="15.75" customHeight="1">
      <c r="A298" s="215"/>
      <c r="B298" s="215"/>
      <c r="C298" s="215"/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  <c r="AL298" s="215"/>
      <c r="AM298" s="215"/>
      <c r="AN298" s="215"/>
    </row>
    <row r="299" ht="15.75" customHeight="1">
      <c r="A299" s="215"/>
      <c r="B299" s="215"/>
      <c r="C299" s="215"/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  <c r="AL299" s="215"/>
      <c r="AM299" s="215"/>
      <c r="AN299" s="215"/>
    </row>
    <row r="300" ht="15.75" customHeight="1">
      <c r="A300" s="215"/>
      <c r="B300" s="215"/>
      <c r="C300" s="215"/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  <c r="AL300" s="215"/>
      <c r="AM300" s="215"/>
      <c r="AN300" s="215"/>
    </row>
    <row r="301" ht="15.75" customHeight="1">
      <c r="A301" s="215"/>
      <c r="B301" s="215"/>
      <c r="C301" s="215"/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  <c r="AL301" s="215"/>
      <c r="AM301" s="215"/>
      <c r="AN301" s="215"/>
    </row>
    <row r="302" ht="15.75" customHeight="1">
      <c r="A302" s="215"/>
      <c r="B302" s="215"/>
      <c r="C302" s="215"/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  <c r="AL302" s="215"/>
      <c r="AM302" s="215"/>
      <c r="AN302" s="215"/>
    </row>
    <row r="303" ht="15.75" customHeight="1">
      <c r="A303" s="215"/>
      <c r="B303" s="215"/>
      <c r="C303" s="215"/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  <c r="AL303" s="215"/>
      <c r="AM303" s="215"/>
      <c r="AN303" s="215"/>
    </row>
    <row r="304" ht="15.75" customHeight="1">
      <c r="A304" s="215"/>
      <c r="B304" s="215"/>
      <c r="C304" s="215"/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  <c r="AL304" s="215"/>
      <c r="AM304" s="215"/>
      <c r="AN304" s="215"/>
    </row>
    <row r="305" ht="15.75" customHeight="1">
      <c r="A305" s="215"/>
      <c r="B305" s="215"/>
      <c r="C305" s="215"/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  <c r="AL305" s="215"/>
      <c r="AM305" s="215"/>
      <c r="AN305" s="215"/>
    </row>
    <row r="306" ht="15.75" customHeight="1">
      <c r="A306" s="215"/>
      <c r="B306" s="215"/>
      <c r="C306" s="215"/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  <c r="AL306" s="215"/>
      <c r="AM306" s="215"/>
      <c r="AN306" s="215"/>
    </row>
    <row r="307" ht="15.75" customHeight="1">
      <c r="A307" s="215"/>
      <c r="B307" s="215"/>
      <c r="C307" s="215"/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  <c r="AL307" s="215"/>
      <c r="AM307" s="215"/>
      <c r="AN307" s="215"/>
    </row>
    <row r="308" ht="15.75" customHeight="1">
      <c r="A308" s="215"/>
      <c r="B308" s="215"/>
      <c r="C308" s="215"/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  <c r="AL308" s="215"/>
      <c r="AM308" s="215"/>
      <c r="AN308" s="215"/>
    </row>
    <row r="309" ht="15.75" customHeight="1">
      <c r="A309" s="215"/>
      <c r="B309" s="215"/>
      <c r="C309" s="215"/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  <c r="AL309" s="215"/>
      <c r="AM309" s="215"/>
      <c r="AN309" s="215"/>
    </row>
    <row r="310" ht="15.75" customHeight="1">
      <c r="A310" s="215"/>
      <c r="B310" s="215"/>
      <c r="C310" s="215"/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  <c r="AL310" s="215"/>
      <c r="AM310" s="215"/>
      <c r="AN310" s="215"/>
    </row>
    <row r="311" ht="15.75" customHeight="1">
      <c r="A311" s="215"/>
      <c r="B311" s="215"/>
      <c r="C311" s="215"/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  <c r="AL311" s="215"/>
      <c r="AM311" s="215"/>
      <c r="AN311" s="215"/>
    </row>
    <row r="312" ht="15.75" customHeight="1">
      <c r="A312" s="215"/>
      <c r="B312" s="215"/>
      <c r="C312" s="215"/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  <c r="AL312" s="215"/>
      <c r="AM312" s="215"/>
      <c r="AN312" s="215"/>
    </row>
    <row r="313" ht="15.75" customHeight="1">
      <c r="A313" s="215"/>
      <c r="B313" s="215"/>
      <c r="C313" s="215"/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  <c r="AL313" s="215"/>
      <c r="AM313" s="215"/>
      <c r="AN313" s="215"/>
    </row>
    <row r="314" ht="15.75" customHeight="1">
      <c r="A314" s="215"/>
      <c r="B314" s="215"/>
      <c r="C314" s="215"/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  <c r="AL314" s="215"/>
      <c r="AM314" s="215"/>
      <c r="AN314" s="215"/>
    </row>
    <row r="315" ht="15.75" customHeight="1">
      <c r="A315" s="215"/>
      <c r="B315" s="215"/>
      <c r="C315" s="215"/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  <c r="AL315" s="215"/>
      <c r="AM315" s="215"/>
      <c r="AN315" s="215"/>
    </row>
    <row r="316" ht="15.75" customHeight="1">
      <c r="A316" s="215"/>
      <c r="B316" s="215"/>
      <c r="C316" s="215"/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  <c r="AL316" s="215"/>
      <c r="AM316" s="215"/>
      <c r="AN316" s="215"/>
    </row>
    <row r="317" ht="15.75" customHeight="1">
      <c r="A317" s="215"/>
      <c r="B317" s="215"/>
      <c r="C317" s="215"/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  <c r="AL317" s="215"/>
      <c r="AM317" s="215"/>
      <c r="AN317" s="215"/>
    </row>
    <row r="318" ht="15.75" customHeight="1">
      <c r="A318" s="215"/>
      <c r="B318" s="215"/>
      <c r="C318" s="215"/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  <c r="AL318" s="215"/>
      <c r="AM318" s="215"/>
      <c r="AN318" s="215"/>
    </row>
    <row r="319" ht="15.75" customHeight="1">
      <c r="A319" s="215"/>
      <c r="B319" s="215"/>
      <c r="C319" s="215"/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  <c r="AL319" s="215"/>
      <c r="AM319" s="215"/>
      <c r="AN319" s="215"/>
    </row>
    <row r="320" ht="15.75" customHeight="1">
      <c r="A320" s="215"/>
      <c r="B320" s="215"/>
      <c r="C320" s="215"/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  <c r="AL320" s="215"/>
      <c r="AM320" s="215"/>
      <c r="AN320" s="215"/>
    </row>
    <row r="321" ht="15.75" customHeight="1">
      <c r="A321" s="215"/>
      <c r="B321" s="215"/>
      <c r="C321" s="215"/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  <c r="AL321" s="215"/>
      <c r="AM321" s="215"/>
      <c r="AN321" s="215"/>
    </row>
    <row r="322" ht="15.75" customHeight="1">
      <c r="A322" s="215"/>
      <c r="B322" s="215"/>
      <c r="C322" s="215"/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  <c r="AL322" s="215"/>
      <c r="AM322" s="215"/>
      <c r="AN322" s="215"/>
    </row>
    <row r="323" ht="15.75" customHeight="1">
      <c r="A323" s="215"/>
      <c r="B323" s="215"/>
      <c r="C323" s="215"/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  <c r="AL323" s="215"/>
      <c r="AM323" s="215"/>
      <c r="AN323" s="215"/>
    </row>
    <row r="324" ht="15.75" customHeight="1">
      <c r="A324" s="215"/>
      <c r="B324" s="215"/>
      <c r="C324" s="215"/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  <c r="AL324" s="215"/>
      <c r="AM324" s="215"/>
      <c r="AN324" s="215"/>
    </row>
    <row r="325" ht="15.75" customHeight="1">
      <c r="A325" s="215"/>
      <c r="B325" s="215"/>
      <c r="C325" s="215"/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  <c r="AL325" s="215"/>
      <c r="AM325" s="215"/>
      <c r="AN325" s="215"/>
    </row>
    <row r="326" ht="15.75" customHeight="1">
      <c r="A326" s="215"/>
      <c r="B326" s="215"/>
      <c r="C326" s="215"/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  <c r="AL326" s="215"/>
      <c r="AM326" s="215"/>
      <c r="AN326" s="215"/>
    </row>
    <row r="327" ht="15.75" customHeight="1">
      <c r="A327" s="215"/>
      <c r="B327" s="215"/>
      <c r="C327" s="215"/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  <c r="AL327" s="215"/>
      <c r="AM327" s="215"/>
      <c r="AN327" s="215"/>
    </row>
    <row r="328" ht="15.75" customHeight="1">
      <c r="A328" s="215"/>
      <c r="B328" s="215"/>
      <c r="C328" s="215"/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  <c r="AL328" s="215"/>
      <c r="AM328" s="215"/>
      <c r="AN328" s="215"/>
    </row>
    <row r="329" ht="15.75" customHeight="1">
      <c r="A329" s="215"/>
      <c r="B329" s="215"/>
      <c r="C329" s="215"/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  <c r="AL329" s="215"/>
      <c r="AM329" s="215"/>
      <c r="AN329" s="215"/>
    </row>
    <row r="330" ht="15.75" customHeight="1">
      <c r="A330" s="215"/>
      <c r="B330" s="215"/>
      <c r="C330" s="215"/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  <c r="AL330" s="215"/>
      <c r="AM330" s="215"/>
      <c r="AN330" s="215"/>
    </row>
    <row r="331" ht="15.75" customHeight="1">
      <c r="A331" s="215"/>
      <c r="B331" s="215"/>
      <c r="C331" s="215"/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  <c r="AL331" s="215"/>
      <c r="AM331" s="215"/>
      <c r="AN331" s="215"/>
    </row>
    <row r="332" ht="15.75" customHeight="1">
      <c r="A332" s="215"/>
      <c r="B332" s="215"/>
      <c r="C332" s="215"/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  <c r="AL332" s="215"/>
      <c r="AM332" s="215"/>
      <c r="AN332" s="215"/>
    </row>
    <row r="333" ht="15.75" customHeight="1">
      <c r="A333" s="215"/>
      <c r="B333" s="215"/>
      <c r="C333" s="215"/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  <c r="AL333" s="215"/>
      <c r="AM333" s="215"/>
      <c r="AN333" s="215"/>
    </row>
    <row r="334" ht="15.75" customHeight="1">
      <c r="A334" s="215"/>
      <c r="B334" s="215"/>
      <c r="C334" s="215"/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  <c r="AL334" s="215"/>
      <c r="AM334" s="215"/>
      <c r="AN334" s="215"/>
    </row>
    <row r="335" ht="15.75" customHeight="1">
      <c r="A335" s="215"/>
      <c r="B335" s="215"/>
      <c r="C335" s="215"/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  <c r="AL335" s="215"/>
      <c r="AM335" s="215"/>
      <c r="AN335" s="215"/>
    </row>
    <row r="336" ht="15.75" customHeight="1">
      <c r="A336" s="215"/>
      <c r="B336" s="215"/>
      <c r="C336" s="215"/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  <c r="AL336" s="215"/>
      <c r="AM336" s="215"/>
      <c r="AN336" s="215"/>
    </row>
    <row r="337" ht="15.75" customHeight="1">
      <c r="A337" s="215"/>
      <c r="B337" s="215"/>
      <c r="C337" s="215"/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  <c r="AL337" s="215"/>
      <c r="AM337" s="215"/>
      <c r="AN337" s="215"/>
    </row>
    <row r="338" ht="15.75" customHeight="1">
      <c r="A338" s="215"/>
      <c r="B338" s="215"/>
      <c r="C338" s="215"/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  <c r="AL338" s="215"/>
      <c r="AM338" s="215"/>
      <c r="AN338" s="215"/>
    </row>
    <row r="339" ht="15.75" customHeight="1">
      <c r="A339" s="215"/>
      <c r="B339" s="215"/>
      <c r="C339" s="215"/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  <c r="AL339" s="215"/>
      <c r="AM339" s="215"/>
      <c r="AN339" s="215"/>
    </row>
    <row r="340" ht="15.75" customHeight="1">
      <c r="A340" s="215"/>
      <c r="B340" s="215"/>
      <c r="C340" s="215"/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  <c r="AL340" s="215"/>
      <c r="AM340" s="215"/>
      <c r="AN340" s="215"/>
    </row>
    <row r="341" ht="15.75" customHeight="1">
      <c r="A341" s="215"/>
      <c r="B341" s="215"/>
      <c r="C341" s="215"/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  <c r="AL341" s="215"/>
      <c r="AM341" s="215"/>
      <c r="AN341" s="215"/>
    </row>
    <row r="342" ht="15.75" customHeight="1">
      <c r="A342" s="215"/>
      <c r="B342" s="215"/>
      <c r="C342" s="215"/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  <c r="AL342" s="215"/>
      <c r="AM342" s="215"/>
      <c r="AN342" s="215"/>
    </row>
    <row r="343" ht="15.75" customHeight="1">
      <c r="A343" s="215"/>
      <c r="B343" s="215"/>
      <c r="C343" s="215"/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  <c r="AL343" s="215"/>
      <c r="AM343" s="215"/>
      <c r="AN343" s="215"/>
    </row>
    <row r="344" ht="15.75" customHeight="1">
      <c r="A344" s="215"/>
      <c r="B344" s="215"/>
      <c r="C344" s="215"/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  <c r="AL344" s="215"/>
      <c r="AM344" s="215"/>
      <c r="AN344" s="215"/>
    </row>
    <row r="345" ht="15.75" customHeight="1">
      <c r="A345" s="215"/>
      <c r="B345" s="215"/>
      <c r="C345" s="215"/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  <c r="AL345" s="215"/>
      <c r="AM345" s="215"/>
      <c r="AN345" s="215"/>
    </row>
    <row r="346" ht="15.75" customHeight="1">
      <c r="A346" s="215"/>
      <c r="B346" s="215"/>
      <c r="C346" s="215"/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  <c r="AL346" s="215"/>
      <c r="AM346" s="215"/>
      <c r="AN346" s="215"/>
    </row>
    <row r="347" ht="15.75" customHeight="1">
      <c r="A347" s="215"/>
      <c r="B347" s="215"/>
      <c r="C347" s="215"/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  <c r="AL347" s="215"/>
      <c r="AM347" s="215"/>
      <c r="AN347" s="215"/>
    </row>
    <row r="348" ht="15.75" customHeight="1">
      <c r="A348" s="215"/>
      <c r="B348" s="215"/>
      <c r="C348" s="215"/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  <c r="AL348" s="215"/>
      <c r="AM348" s="215"/>
      <c r="AN348" s="215"/>
    </row>
    <row r="349" ht="15.75" customHeight="1">
      <c r="A349" s="215"/>
      <c r="B349" s="215"/>
      <c r="C349" s="215"/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  <c r="AL349" s="215"/>
      <c r="AM349" s="215"/>
      <c r="AN349" s="215"/>
    </row>
    <row r="350" ht="15.75" customHeight="1">
      <c r="A350" s="215"/>
      <c r="B350" s="215"/>
      <c r="C350" s="215"/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  <c r="AL350" s="215"/>
      <c r="AM350" s="215"/>
      <c r="AN350" s="215"/>
    </row>
    <row r="351" ht="15.75" customHeight="1">
      <c r="A351" s="215"/>
      <c r="B351" s="215"/>
      <c r="C351" s="215"/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  <c r="AL351" s="215"/>
      <c r="AM351" s="215"/>
      <c r="AN351" s="215"/>
    </row>
    <row r="352" ht="15.75" customHeight="1">
      <c r="A352" s="215"/>
      <c r="B352" s="215"/>
      <c r="C352" s="215"/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  <c r="AL352" s="215"/>
      <c r="AM352" s="215"/>
      <c r="AN352" s="215"/>
    </row>
    <row r="353" ht="15.75" customHeight="1">
      <c r="A353" s="215"/>
      <c r="B353" s="215"/>
      <c r="C353" s="215"/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  <c r="AL353" s="215"/>
      <c r="AM353" s="215"/>
      <c r="AN353" s="215"/>
    </row>
    <row r="354" ht="15.75" customHeight="1">
      <c r="A354" s="215"/>
      <c r="B354" s="215"/>
      <c r="C354" s="215"/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  <c r="AL354" s="215"/>
      <c r="AM354" s="215"/>
      <c r="AN354" s="215"/>
    </row>
    <row r="355" ht="15.75" customHeight="1">
      <c r="A355" s="215"/>
      <c r="B355" s="215"/>
      <c r="C355" s="215"/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  <c r="AL355" s="215"/>
      <c r="AM355" s="215"/>
      <c r="AN355" s="215"/>
    </row>
    <row r="356" ht="15.75" customHeight="1">
      <c r="A356" s="215"/>
      <c r="B356" s="215"/>
      <c r="C356" s="215"/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  <c r="AL356" s="215"/>
      <c r="AM356" s="215"/>
      <c r="AN356" s="215"/>
    </row>
    <row r="357" ht="15.75" customHeight="1">
      <c r="A357" s="215"/>
      <c r="B357" s="215"/>
      <c r="C357" s="215"/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  <c r="AL357" s="215"/>
      <c r="AM357" s="215"/>
      <c r="AN357" s="215"/>
    </row>
    <row r="358" ht="15.75" customHeight="1">
      <c r="A358" s="215"/>
      <c r="B358" s="215"/>
      <c r="C358" s="215"/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  <c r="AL358" s="215"/>
      <c r="AM358" s="215"/>
      <c r="AN358" s="215"/>
    </row>
    <row r="359" ht="15.75" customHeight="1">
      <c r="A359" s="215"/>
      <c r="B359" s="215"/>
      <c r="C359" s="215"/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  <c r="AL359" s="215"/>
      <c r="AM359" s="215"/>
      <c r="AN359" s="215"/>
    </row>
    <row r="360" ht="15.75" customHeight="1">
      <c r="A360" s="215"/>
      <c r="B360" s="215"/>
      <c r="C360" s="215"/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  <c r="AL360" s="215"/>
      <c r="AM360" s="215"/>
      <c r="AN360" s="215"/>
    </row>
    <row r="361" ht="15.75" customHeight="1">
      <c r="A361" s="215"/>
      <c r="B361" s="215"/>
      <c r="C361" s="215"/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  <c r="AL361" s="215"/>
      <c r="AM361" s="215"/>
      <c r="AN361" s="215"/>
    </row>
    <row r="362" ht="15.75" customHeight="1">
      <c r="A362" s="215"/>
      <c r="B362" s="215"/>
      <c r="C362" s="215"/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  <c r="AL362" s="215"/>
      <c r="AM362" s="215"/>
      <c r="AN362" s="215"/>
    </row>
    <row r="363" ht="15.75" customHeight="1">
      <c r="A363" s="215"/>
      <c r="B363" s="215"/>
      <c r="C363" s="215"/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  <c r="AL363" s="215"/>
      <c r="AM363" s="215"/>
      <c r="AN363" s="215"/>
    </row>
    <row r="364" ht="15.75" customHeight="1">
      <c r="A364" s="215"/>
      <c r="B364" s="215"/>
      <c r="C364" s="215"/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  <c r="AL364" s="215"/>
      <c r="AM364" s="215"/>
      <c r="AN364" s="215"/>
    </row>
    <row r="365" ht="15.75" customHeight="1">
      <c r="A365" s="215"/>
      <c r="B365" s="215"/>
      <c r="C365" s="215"/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  <c r="AL365" s="215"/>
      <c r="AM365" s="215"/>
      <c r="AN365" s="215"/>
    </row>
    <row r="366" ht="15.75" customHeight="1">
      <c r="A366" s="215"/>
      <c r="B366" s="215"/>
      <c r="C366" s="215"/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  <c r="AL366" s="215"/>
      <c r="AM366" s="215"/>
      <c r="AN366" s="215"/>
    </row>
    <row r="367" ht="15.75" customHeight="1">
      <c r="A367" s="215"/>
      <c r="B367" s="215"/>
      <c r="C367" s="215"/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  <c r="AL367" s="215"/>
      <c r="AM367" s="215"/>
      <c r="AN367" s="215"/>
    </row>
    <row r="368" ht="15.75" customHeight="1">
      <c r="A368" s="215"/>
      <c r="B368" s="215"/>
      <c r="C368" s="215"/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  <c r="AL368" s="215"/>
      <c r="AM368" s="215"/>
      <c r="AN368" s="215"/>
    </row>
    <row r="369" ht="15.75" customHeight="1">
      <c r="A369" s="215"/>
      <c r="B369" s="215"/>
      <c r="C369" s="215"/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  <c r="AL369" s="215"/>
      <c r="AM369" s="215"/>
      <c r="AN369" s="215"/>
    </row>
    <row r="370" ht="15.75" customHeight="1">
      <c r="A370" s="215"/>
      <c r="B370" s="215"/>
      <c r="C370" s="215"/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  <c r="AL370" s="215"/>
      <c r="AM370" s="215"/>
      <c r="AN370" s="215"/>
    </row>
    <row r="371" ht="15.75" customHeight="1">
      <c r="A371" s="215"/>
      <c r="B371" s="215"/>
      <c r="C371" s="215"/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  <c r="AL371" s="215"/>
      <c r="AM371" s="215"/>
      <c r="AN371" s="215"/>
    </row>
    <row r="372" ht="15.75" customHeight="1">
      <c r="A372" s="215"/>
      <c r="B372" s="215"/>
      <c r="C372" s="215"/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  <c r="AL372" s="215"/>
      <c r="AM372" s="215"/>
      <c r="AN372" s="215"/>
    </row>
    <row r="373" ht="15.75" customHeight="1">
      <c r="A373" s="215"/>
      <c r="B373" s="215"/>
      <c r="C373" s="215"/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  <c r="AL373" s="215"/>
      <c r="AM373" s="215"/>
      <c r="AN373" s="215"/>
    </row>
    <row r="374" ht="15.75" customHeight="1">
      <c r="A374" s="215"/>
      <c r="B374" s="215"/>
      <c r="C374" s="215"/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  <c r="AL374" s="215"/>
      <c r="AM374" s="215"/>
      <c r="AN374" s="215"/>
    </row>
    <row r="375" ht="15.75" customHeight="1">
      <c r="A375" s="215"/>
      <c r="B375" s="215"/>
      <c r="C375" s="215"/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  <c r="AL375" s="215"/>
      <c r="AM375" s="215"/>
      <c r="AN375" s="215"/>
    </row>
    <row r="376" ht="15.75" customHeight="1">
      <c r="A376" s="215"/>
      <c r="B376" s="215"/>
      <c r="C376" s="215"/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  <c r="AL376" s="215"/>
      <c r="AM376" s="215"/>
      <c r="AN376" s="215"/>
    </row>
    <row r="377" ht="15.75" customHeight="1">
      <c r="A377" s="215"/>
      <c r="B377" s="215"/>
      <c r="C377" s="215"/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  <c r="AL377" s="215"/>
      <c r="AM377" s="215"/>
      <c r="AN377" s="215"/>
    </row>
    <row r="378" ht="15.75" customHeight="1">
      <c r="A378" s="215"/>
      <c r="B378" s="215"/>
      <c r="C378" s="215"/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  <c r="AL378" s="215"/>
      <c r="AM378" s="215"/>
      <c r="AN378" s="215"/>
    </row>
    <row r="379" ht="15.75" customHeight="1">
      <c r="A379" s="215"/>
      <c r="B379" s="215"/>
      <c r="C379" s="215"/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  <c r="AL379" s="215"/>
      <c r="AM379" s="215"/>
      <c r="AN379" s="215"/>
    </row>
    <row r="380" ht="15.75" customHeight="1">
      <c r="A380" s="215"/>
      <c r="B380" s="215"/>
      <c r="C380" s="215"/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  <c r="AL380" s="215"/>
      <c r="AM380" s="215"/>
      <c r="AN380" s="215"/>
    </row>
    <row r="381" ht="15.75" customHeight="1">
      <c r="A381" s="215"/>
      <c r="B381" s="215"/>
      <c r="C381" s="215"/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  <c r="AL381" s="215"/>
      <c r="AM381" s="215"/>
      <c r="AN381" s="215"/>
    </row>
    <row r="382" ht="15.75" customHeight="1">
      <c r="A382" s="215"/>
      <c r="B382" s="215"/>
      <c r="C382" s="215"/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  <c r="AL382" s="215"/>
      <c r="AM382" s="215"/>
      <c r="AN382" s="215"/>
    </row>
    <row r="383" ht="15.75" customHeight="1">
      <c r="A383" s="215"/>
      <c r="B383" s="215"/>
      <c r="C383" s="215"/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  <c r="AL383" s="215"/>
      <c r="AM383" s="215"/>
      <c r="AN383" s="215"/>
    </row>
    <row r="384" ht="15.75" customHeight="1">
      <c r="A384" s="215"/>
      <c r="B384" s="215"/>
      <c r="C384" s="215"/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  <c r="AL384" s="215"/>
      <c r="AM384" s="215"/>
      <c r="AN384" s="215"/>
    </row>
    <row r="385" ht="15.75" customHeight="1">
      <c r="A385" s="215"/>
      <c r="B385" s="215"/>
      <c r="C385" s="215"/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  <c r="AL385" s="215"/>
      <c r="AM385" s="215"/>
      <c r="AN385" s="215"/>
    </row>
    <row r="386" ht="15.75" customHeight="1">
      <c r="A386" s="215"/>
      <c r="B386" s="215"/>
      <c r="C386" s="215"/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  <c r="AL386" s="215"/>
      <c r="AM386" s="215"/>
      <c r="AN386" s="215"/>
    </row>
    <row r="387" ht="15.75" customHeight="1">
      <c r="A387" s="215"/>
      <c r="B387" s="215"/>
      <c r="C387" s="215"/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  <c r="AL387" s="215"/>
      <c r="AM387" s="215"/>
      <c r="AN387" s="215"/>
    </row>
    <row r="388" ht="15.75" customHeight="1">
      <c r="A388" s="215"/>
      <c r="B388" s="215"/>
      <c r="C388" s="215"/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  <c r="AL388" s="215"/>
      <c r="AM388" s="215"/>
      <c r="AN388" s="215"/>
    </row>
    <row r="389" ht="15.75" customHeight="1">
      <c r="A389" s="215"/>
      <c r="B389" s="215"/>
      <c r="C389" s="215"/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  <c r="AL389" s="215"/>
      <c r="AM389" s="215"/>
      <c r="AN389" s="215"/>
    </row>
    <row r="390" ht="15.75" customHeight="1">
      <c r="A390" s="215"/>
      <c r="B390" s="215"/>
      <c r="C390" s="215"/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  <c r="AL390" s="215"/>
      <c r="AM390" s="215"/>
      <c r="AN390" s="215"/>
    </row>
    <row r="391" ht="15.75" customHeight="1">
      <c r="A391" s="215"/>
      <c r="B391" s="215"/>
      <c r="C391" s="215"/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  <c r="AL391" s="215"/>
      <c r="AM391" s="215"/>
      <c r="AN391" s="215"/>
    </row>
    <row r="392" ht="15.75" customHeight="1">
      <c r="A392" s="215"/>
      <c r="B392" s="215"/>
      <c r="C392" s="215"/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  <c r="AL392" s="215"/>
      <c r="AM392" s="215"/>
      <c r="AN392" s="215"/>
    </row>
    <row r="393" ht="15.75" customHeight="1">
      <c r="A393" s="215"/>
      <c r="B393" s="215"/>
      <c r="C393" s="215"/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  <c r="AL393" s="215"/>
      <c r="AM393" s="215"/>
      <c r="AN393" s="215"/>
    </row>
    <row r="394" ht="15.75" customHeight="1">
      <c r="A394" s="215"/>
      <c r="B394" s="215"/>
      <c r="C394" s="215"/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  <c r="AL394" s="215"/>
      <c r="AM394" s="215"/>
      <c r="AN394" s="215"/>
    </row>
    <row r="395" ht="15.75" customHeight="1">
      <c r="A395" s="215"/>
      <c r="B395" s="215"/>
      <c r="C395" s="215"/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  <c r="AL395" s="215"/>
      <c r="AM395" s="215"/>
      <c r="AN395" s="215"/>
    </row>
    <row r="396" ht="15.75" customHeight="1">
      <c r="A396" s="215"/>
      <c r="B396" s="215"/>
      <c r="C396" s="215"/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  <c r="AL396" s="215"/>
      <c r="AM396" s="215"/>
      <c r="AN396" s="215"/>
    </row>
    <row r="397" ht="15.75" customHeight="1">
      <c r="A397" s="215"/>
      <c r="B397" s="215"/>
      <c r="C397" s="215"/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  <c r="AL397" s="215"/>
      <c r="AM397" s="215"/>
      <c r="AN397" s="215"/>
    </row>
    <row r="398" ht="15.75" customHeight="1">
      <c r="A398" s="215"/>
      <c r="B398" s="215"/>
      <c r="C398" s="215"/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  <c r="AL398" s="215"/>
      <c r="AM398" s="215"/>
      <c r="AN398" s="215"/>
    </row>
    <row r="399" ht="15.75" customHeight="1">
      <c r="A399" s="215"/>
      <c r="B399" s="215"/>
      <c r="C399" s="215"/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  <c r="AL399" s="215"/>
      <c r="AM399" s="215"/>
      <c r="AN399" s="215"/>
    </row>
    <row r="400" ht="15.75" customHeight="1">
      <c r="A400" s="215"/>
      <c r="B400" s="215"/>
      <c r="C400" s="215"/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  <c r="AL400" s="215"/>
      <c r="AM400" s="215"/>
      <c r="AN400" s="215"/>
    </row>
    <row r="401" ht="15.75" customHeight="1">
      <c r="A401" s="215"/>
      <c r="B401" s="215"/>
      <c r="C401" s="215"/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  <c r="AL401" s="215"/>
      <c r="AM401" s="215"/>
      <c r="AN401" s="215"/>
    </row>
    <row r="402" ht="15.75" customHeight="1">
      <c r="A402" s="215"/>
      <c r="B402" s="215"/>
      <c r="C402" s="215"/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  <c r="AL402" s="215"/>
      <c r="AM402" s="215"/>
      <c r="AN402" s="215"/>
    </row>
    <row r="403" ht="15.75" customHeight="1">
      <c r="A403" s="215"/>
      <c r="B403" s="215"/>
      <c r="C403" s="215"/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  <c r="AL403" s="215"/>
      <c r="AM403" s="215"/>
      <c r="AN403" s="215"/>
    </row>
    <row r="404" ht="15.75" customHeight="1">
      <c r="A404" s="215"/>
      <c r="B404" s="215"/>
      <c r="C404" s="215"/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  <c r="AL404" s="215"/>
      <c r="AM404" s="215"/>
      <c r="AN404" s="215"/>
    </row>
    <row r="405" ht="15.75" customHeight="1">
      <c r="A405" s="215"/>
      <c r="B405" s="215"/>
      <c r="C405" s="215"/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  <c r="AL405" s="215"/>
      <c r="AM405" s="215"/>
      <c r="AN405" s="215"/>
    </row>
    <row r="406" ht="15.75" customHeight="1">
      <c r="A406" s="215"/>
      <c r="B406" s="215"/>
      <c r="C406" s="215"/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  <c r="AL406" s="215"/>
      <c r="AM406" s="215"/>
      <c r="AN406" s="215"/>
    </row>
    <row r="407" ht="15.75" customHeight="1">
      <c r="A407" s="215"/>
      <c r="B407" s="215"/>
      <c r="C407" s="215"/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  <c r="AL407" s="215"/>
      <c r="AM407" s="215"/>
      <c r="AN407" s="215"/>
    </row>
    <row r="408" ht="15.75" customHeight="1">
      <c r="A408" s="215"/>
      <c r="B408" s="215"/>
      <c r="C408" s="215"/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  <c r="AL408" s="215"/>
      <c r="AM408" s="215"/>
      <c r="AN408" s="215"/>
    </row>
    <row r="409" ht="15.75" customHeight="1">
      <c r="A409" s="215"/>
      <c r="B409" s="215"/>
      <c r="C409" s="215"/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  <c r="AL409" s="215"/>
      <c r="AM409" s="215"/>
      <c r="AN409" s="215"/>
    </row>
    <row r="410" ht="15.75" customHeight="1">
      <c r="A410" s="215"/>
      <c r="B410" s="215"/>
      <c r="C410" s="215"/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  <c r="AL410" s="215"/>
      <c r="AM410" s="215"/>
      <c r="AN410" s="215"/>
    </row>
    <row r="411" ht="15.75" customHeight="1">
      <c r="A411" s="215"/>
      <c r="B411" s="215"/>
      <c r="C411" s="215"/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  <c r="AL411" s="215"/>
      <c r="AM411" s="215"/>
      <c r="AN411" s="215"/>
    </row>
    <row r="412" ht="15.75" customHeight="1">
      <c r="A412" s="215"/>
      <c r="B412" s="215"/>
      <c r="C412" s="215"/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  <c r="AL412" s="215"/>
      <c r="AM412" s="215"/>
      <c r="AN412" s="215"/>
    </row>
    <row r="413" ht="15.75" customHeight="1">
      <c r="A413" s="215"/>
      <c r="B413" s="215"/>
      <c r="C413" s="215"/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  <c r="AL413" s="215"/>
      <c r="AM413" s="215"/>
      <c r="AN413" s="215"/>
    </row>
    <row r="414" ht="15.75" customHeight="1">
      <c r="A414" s="215"/>
      <c r="B414" s="215"/>
      <c r="C414" s="215"/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  <c r="AL414" s="215"/>
      <c r="AM414" s="215"/>
      <c r="AN414" s="215"/>
    </row>
    <row r="415" ht="15.75" customHeight="1">
      <c r="A415" s="215"/>
      <c r="B415" s="215"/>
      <c r="C415" s="215"/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  <c r="AL415" s="215"/>
      <c r="AM415" s="215"/>
      <c r="AN415" s="215"/>
    </row>
    <row r="416" ht="15.75" customHeight="1">
      <c r="A416" s="215"/>
      <c r="B416" s="215"/>
      <c r="C416" s="215"/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  <c r="AL416" s="215"/>
      <c r="AM416" s="215"/>
      <c r="AN416" s="215"/>
    </row>
    <row r="417" ht="15.75" customHeight="1">
      <c r="A417" s="215"/>
      <c r="B417" s="215"/>
      <c r="C417" s="215"/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  <c r="AL417" s="215"/>
      <c r="AM417" s="215"/>
      <c r="AN417" s="215"/>
    </row>
    <row r="418" ht="15.75" customHeight="1">
      <c r="A418" s="215"/>
      <c r="B418" s="215"/>
      <c r="C418" s="215"/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  <c r="AL418" s="215"/>
      <c r="AM418" s="215"/>
      <c r="AN418" s="215"/>
    </row>
    <row r="419" ht="15.75" customHeight="1">
      <c r="A419" s="215"/>
      <c r="B419" s="215"/>
      <c r="C419" s="215"/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  <c r="AL419" s="215"/>
      <c r="AM419" s="215"/>
      <c r="AN419" s="215"/>
    </row>
    <row r="420" ht="15.75" customHeight="1">
      <c r="A420" s="215"/>
      <c r="B420" s="215"/>
      <c r="C420" s="215"/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  <c r="AL420" s="215"/>
      <c r="AM420" s="215"/>
      <c r="AN420" s="215"/>
    </row>
    <row r="421" ht="15.75" customHeight="1">
      <c r="A421" s="215"/>
      <c r="B421" s="215"/>
      <c r="C421" s="215"/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  <c r="AL421" s="215"/>
      <c r="AM421" s="215"/>
      <c r="AN421" s="215"/>
    </row>
    <row r="422" ht="15.75" customHeight="1">
      <c r="A422" s="215"/>
      <c r="B422" s="215"/>
      <c r="C422" s="215"/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  <c r="AL422" s="215"/>
      <c r="AM422" s="215"/>
      <c r="AN422" s="215"/>
    </row>
    <row r="423" ht="15.75" customHeight="1">
      <c r="A423" s="215"/>
      <c r="B423" s="215"/>
      <c r="C423" s="215"/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  <c r="AL423" s="215"/>
      <c r="AM423" s="215"/>
      <c r="AN423" s="215"/>
    </row>
    <row r="424" ht="15.75" customHeight="1">
      <c r="A424" s="215"/>
      <c r="B424" s="215"/>
      <c r="C424" s="215"/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  <c r="AL424" s="215"/>
      <c r="AM424" s="215"/>
      <c r="AN424" s="215"/>
    </row>
    <row r="425" ht="15.75" customHeight="1">
      <c r="A425" s="215"/>
      <c r="B425" s="215"/>
      <c r="C425" s="215"/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  <c r="AL425" s="215"/>
      <c r="AM425" s="215"/>
      <c r="AN425" s="215"/>
    </row>
    <row r="426" ht="15.75" customHeight="1">
      <c r="A426" s="215"/>
      <c r="B426" s="215"/>
      <c r="C426" s="215"/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  <c r="AL426" s="215"/>
      <c r="AM426" s="215"/>
      <c r="AN426" s="215"/>
    </row>
    <row r="427" ht="15.75" customHeight="1">
      <c r="A427" s="215"/>
      <c r="B427" s="215"/>
      <c r="C427" s="215"/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  <c r="AL427" s="215"/>
      <c r="AM427" s="215"/>
      <c r="AN427" s="215"/>
    </row>
    <row r="428" ht="15.75" customHeight="1">
      <c r="A428" s="215"/>
      <c r="B428" s="215"/>
      <c r="C428" s="215"/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  <c r="AL428" s="215"/>
      <c r="AM428" s="215"/>
      <c r="AN428" s="215"/>
    </row>
    <row r="429" ht="15.75" customHeight="1">
      <c r="A429" s="215"/>
      <c r="B429" s="215"/>
      <c r="C429" s="215"/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  <c r="AL429" s="215"/>
      <c r="AM429" s="215"/>
      <c r="AN429" s="215"/>
    </row>
    <row r="430" ht="15.75" customHeight="1">
      <c r="A430" s="215"/>
      <c r="B430" s="215"/>
      <c r="C430" s="215"/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  <c r="AL430" s="215"/>
      <c r="AM430" s="215"/>
      <c r="AN430" s="215"/>
    </row>
    <row r="431" ht="15.75" customHeight="1">
      <c r="A431" s="215"/>
      <c r="B431" s="215"/>
      <c r="C431" s="215"/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  <c r="AL431" s="215"/>
      <c r="AM431" s="215"/>
      <c r="AN431" s="215"/>
    </row>
    <row r="432" ht="15.75" customHeight="1">
      <c r="A432" s="215"/>
      <c r="B432" s="215"/>
      <c r="C432" s="215"/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  <c r="AL432" s="215"/>
      <c r="AM432" s="215"/>
      <c r="AN432" s="215"/>
    </row>
    <row r="433" ht="15.75" customHeight="1">
      <c r="A433" s="215"/>
      <c r="B433" s="215"/>
      <c r="C433" s="215"/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  <c r="AL433" s="215"/>
      <c r="AM433" s="215"/>
      <c r="AN433" s="215"/>
    </row>
    <row r="434" ht="15.75" customHeight="1">
      <c r="A434" s="215"/>
      <c r="B434" s="215"/>
      <c r="C434" s="215"/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  <c r="AL434" s="215"/>
      <c r="AM434" s="215"/>
      <c r="AN434" s="215"/>
    </row>
    <row r="435" ht="15.75" customHeight="1">
      <c r="A435" s="215"/>
      <c r="B435" s="215"/>
      <c r="C435" s="215"/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  <c r="AL435" s="215"/>
      <c r="AM435" s="215"/>
      <c r="AN435" s="215"/>
    </row>
    <row r="436" ht="15.75" customHeight="1">
      <c r="A436" s="215"/>
      <c r="B436" s="215"/>
      <c r="C436" s="215"/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  <c r="AL436" s="215"/>
      <c r="AM436" s="215"/>
      <c r="AN436" s="215"/>
    </row>
    <row r="437" ht="15.75" customHeight="1">
      <c r="A437" s="215"/>
      <c r="B437" s="215"/>
      <c r="C437" s="215"/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  <c r="AL437" s="215"/>
      <c r="AM437" s="215"/>
      <c r="AN437" s="215"/>
    </row>
    <row r="438" ht="15.75" customHeight="1">
      <c r="A438" s="215"/>
      <c r="B438" s="215"/>
      <c r="C438" s="215"/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  <c r="AL438" s="215"/>
      <c r="AM438" s="215"/>
      <c r="AN438" s="215"/>
    </row>
    <row r="439" ht="15.75" customHeight="1">
      <c r="A439" s="215"/>
      <c r="B439" s="215"/>
      <c r="C439" s="215"/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  <c r="AL439" s="215"/>
      <c r="AM439" s="215"/>
      <c r="AN439" s="215"/>
    </row>
    <row r="440" ht="15.75" customHeight="1">
      <c r="A440" s="215"/>
      <c r="B440" s="215"/>
      <c r="C440" s="215"/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  <c r="AL440" s="215"/>
      <c r="AM440" s="215"/>
      <c r="AN440" s="215"/>
    </row>
    <row r="441" ht="15.75" customHeight="1">
      <c r="A441" s="215"/>
      <c r="B441" s="215"/>
      <c r="C441" s="215"/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  <c r="AL441" s="215"/>
      <c r="AM441" s="215"/>
      <c r="AN441" s="215"/>
    </row>
    <row r="442" ht="15.75" customHeight="1">
      <c r="A442" s="215"/>
      <c r="B442" s="215"/>
      <c r="C442" s="215"/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  <c r="AL442" s="215"/>
      <c r="AM442" s="215"/>
      <c r="AN442" s="215"/>
    </row>
    <row r="443" ht="15.75" customHeight="1">
      <c r="A443" s="215"/>
      <c r="B443" s="215"/>
      <c r="C443" s="215"/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  <c r="AL443" s="215"/>
      <c r="AM443" s="215"/>
      <c r="AN443" s="215"/>
    </row>
    <row r="444" ht="15.75" customHeight="1">
      <c r="A444" s="215"/>
      <c r="B444" s="215"/>
      <c r="C444" s="215"/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  <c r="AL444" s="215"/>
      <c r="AM444" s="215"/>
      <c r="AN444" s="215"/>
    </row>
    <row r="445" ht="15.75" customHeight="1">
      <c r="A445" s="215"/>
      <c r="B445" s="215"/>
      <c r="C445" s="215"/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  <c r="AL445" s="215"/>
      <c r="AM445" s="215"/>
      <c r="AN445" s="215"/>
    </row>
    <row r="446" ht="15.75" customHeight="1">
      <c r="A446" s="215"/>
      <c r="B446" s="215"/>
      <c r="C446" s="215"/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  <c r="AL446" s="215"/>
      <c r="AM446" s="215"/>
      <c r="AN446" s="215"/>
    </row>
    <row r="447" ht="15.75" customHeight="1">
      <c r="A447" s="215"/>
      <c r="B447" s="215"/>
      <c r="C447" s="215"/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  <c r="AL447" s="215"/>
      <c r="AM447" s="215"/>
      <c r="AN447" s="215"/>
    </row>
    <row r="448" ht="15.75" customHeight="1">
      <c r="A448" s="215"/>
      <c r="B448" s="215"/>
      <c r="C448" s="215"/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  <c r="AL448" s="215"/>
      <c r="AM448" s="215"/>
      <c r="AN448" s="215"/>
    </row>
    <row r="449" ht="15.75" customHeight="1">
      <c r="A449" s="215"/>
      <c r="B449" s="215"/>
      <c r="C449" s="215"/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  <c r="AL449" s="215"/>
      <c r="AM449" s="215"/>
      <c r="AN449" s="215"/>
    </row>
    <row r="450" ht="15.75" customHeight="1">
      <c r="A450" s="215"/>
      <c r="B450" s="215"/>
      <c r="C450" s="215"/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  <c r="AL450" s="215"/>
      <c r="AM450" s="215"/>
      <c r="AN450" s="215"/>
    </row>
    <row r="451" ht="15.75" customHeight="1">
      <c r="A451" s="215"/>
      <c r="B451" s="215"/>
      <c r="C451" s="215"/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  <c r="AL451" s="215"/>
      <c r="AM451" s="215"/>
      <c r="AN451" s="215"/>
    </row>
    <row r="452" ht="15.75" customHeight="1">
      <c r="A452" s="215"/>
      <c r="B452" s="215"/>
      <c r="C452" s="215"/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  <c r="AL452" s="215"/>
      <c r="AM452" s="215"/>
      <c r="AN452" s="215"/>
    </row>
    <row r="453" ht="15.75" customHeight="1">
      <c r="A453" s="215"/>
      <c r="B453" s="215"/>
      <c r="C453" s="215"/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  <c r="AL453" s="215"/>
      <c r="AM453" s="215"/>
      <c r="AN453" s="215"/>
    </row>
    <row r="454" ht="15.75" customHeight="1">
      <c r="A454" s="215"/>
      <c r="B454" s="215"/>
      <c r="C454" s="215"/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  <c r="AL454" s="215"/>
      <c r="AM454" s="215"/>
      <c r="AN454" s="215"/>
    </row>
    <row r="455" ht="15.75" customHeight="1">
      <c r="A455" s="215"/>
      <c r="B455" s="215"/>
      <c r="C455" s="215"/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  <c r="AL455" s="215"/>
      <c r="AM455" s="215"/>
      <c r="AN455" s="215"/>
    </row>
    <row r="456" ht="15.75" customHeight="1">
      <c r="A456" s="215"/>
      <c r="B456" s="215"/>
      <c r="C456" s="215"/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  <c r="AL456" s="215"/>
      <c r="AM456" s="215"/>
      <c r="AN456" s="215"/>
    </row>
    <row r="457" ht="15.75" customHeight="1">
      <c r="A457" s="215"/>
      <c r="B457" s="215"/>
      <c r="C457" s="215"/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  <c r="AL457" s="215"/>
      <c r="AM457" s="215"/>
      <c r="AN457" s="215"/>
    </row>
    <row r="458" ht="15.75" customHeight="1">
      <c r="A458" s="215"/>
      <c r="B458" s="215"/>
      <c r="C458" s="215"/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  <c r="AL458" s="215"/>
      <c r="AM458" s="215"/>
      <c r="AN458" s="215"/>
    </row>
    <row r="459" ht="15.75" customHeight="1">
      <c r="A459" s="215"/>
      <c r="B459" s="215"/>
      <c r="C459" s="215"/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  <c r="AL459" s="215"/>
      <c r="AM459" s="215"/>
      <c r="AN459" s="215"/>
    </row>
    <row r="460" ht="15.75" customHeight="1">
      <c r="A460" s="215"/>
      <c r="B460" s="215"/>
      <c r="C460" s="215"/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  <c r="AL460" s="215"/>
      <c r="AM460" s="215"/>
      <c r="AN460" s="215"/>
    </row>
    <row r="461" ht="15.75" customHeight="1">
      <c r="A461" s="215"/>
      <c r="B461" s="215"/>
      <c r="C461" s="215"/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  <c r="AL461" s="215"/>
      <c r="AM461" s="215"/>
      <c r="AN461" s="215"/>
    </row>
    <row r="462" ht="15.75" customHeight="1">
      <c r="A462" s="215"/>
      <c r="B462" s="215"/>
      <c r="C462" s="215"/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  <c r="AL462" s="215"/>
      <c r="AM462" s="215"/>
      <c r="AN462" s="215"/>
    </row>
    <row r="463" ht="15.75" customHeight="1">
      <c r="A463" s="215"/>
      <c r="B463" s="215"/>
      <c r="C463" s="215"/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  <c r="AL463" s="215"/>
      <c r="AM463" s="215"/>
      <c r="AN463" s="215"/>
    </row>
    <row r="464" ht="15.75" customHeight="1">
      <c r="A464" s="215"/>
      <c r="B464" s="215"/>
      <c r="C464" s="215"/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  <c r="AL464" s="215"/>
      <c r="AM464" s="215"/>
      <c r="AN464" s="215"/>
    </row>
    <row r="465" ht="15.75" customHeight="1">
      <c r="A465" s="215"/>
      <c r="B465" s="215"/>
      <c r="C465" s="215"/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  <c r="AL465" s="215"/>
      <c r="AM465" s="215"/>
      <c r="AN465" s="215"/>
    </row>
    <row r="466" ht="15.75" customHeight="1">
      <c r="A466" s="215"/>
      <c r="B466" s="215"/>
      <c r="C466" s="215"/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  <c r="AL466" s="215"/>
      <c r="AM466" s="215"/>
      <c r="AN466" s="215"/>
    </row>
    <row r="467" ht="15.75" customHeight="1">
      <c r="A467" s="215"/>
      <c r="B467" s="215"/>
      <c r="C467" s="215"/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  <c r="AL467" s="215"/>
      <c r="AM467" s="215"/>
      <c r="AN467" s="215"/>
    </row>
    <row r="468" ht="15.75" customHeight="1">
      <c r="A468" s="215"/>
      <c r="B468" s="215"/>
      <c r="C468" s="215"/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  <c r="AL468" s="215"/>
      <c r="AM468" s="215"/>
      <c r="AN468" s="215"/>
    </row>
    <row r="469" ht="15.75" customHeight="1">
      <c r="A469" s="215"/>
      <c r="B469" s="215"/>
      <c r="C469" s="215"/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  <c r="AL469" s="215"/>
      <c r="AM469" s="215"/>
      <c r="AN469" s="215"/>
    </row>
    <row r="470" ht="15.75" customHeight="1">
      <c r="A470" s="215"/>
      <c r="B470" s="215"/>
      <c r="C470" s="215"/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  <c r="AL470" s="215"/>
      <c r="AM470" s="215"/>
      <c r="AN470" s="215"/>
    </row>
    <row r="471" ht="15.75" customHeight="1">
      <c r="A471" s="215"/>
      <c r="B471" s="215"/>
      <c r="C471" s="215"/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  <c r="AL471" s="215"/>
      <c r="AM471" s="215"/>
      <c r="AN471" s="215"/>
    </row>
    <row r="472" ht="15.75" customHeight="1">
      <c r="A472" s="215"/>
      <c r="B472" s="215"/>
      <c r="C472" s="215"/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  <c r="AL472" s="215"/>
      <c r="AM472" s="215"/>
      <c r="AN472" s="215"/>
    </row>
    <row r="473" ht="15.75" customHeight="1">
      <c r="A473" s="215"/>
      <c r="B473" s="215"/>
      <c r="C473" s="215"/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  <c r="AL473" s="215"/>
      <c r="AM473" s="215"/>
      <c r="AN473" s="215"/>
    </row>
    <row r="474" ht="15.75" customHeight="1">
      <c r="A474" s="215"/>
      <c r="B474" s="215"/>
      <c r="C474" s="215"/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  <c r="AL474" s="215"/>
      <c r="AM474" s="215"/>
      <c r="AN474" s="215"/>
    </row>
    <row r="475" ht="15.75" customHeight="1">
      <c r="A475" s="215"/>
      <c r="B475" s="215"/>
      <c r="C475" s="215"/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  <c r="AL475" s="215"/>
      <c r="AM475" s="215"/>
      <c r="AN475" s="215"/>
    </row>
    <row r="476" ht="15.75" customHeight="1">
      <c r="A476" s="215"/>
      <c r="B476" s="215"/>
      <c r="C476" s="215"/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  <c r="AL476" s="215"/>
      <c r="AM476" s="215"/>
      <c r="AN476" s="215"/>
    </row>
    <row r="477" ht="15.75" customHeight="1">
      <c r="A477" s="215"/>
      <c r="B477" s="215"/>
      <c r="C477" s="215"/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  <c r="AL477" s="215"/>
      <c r="AM477" s="215"/>
      <c r="AN477" s="215"/>
    </row>
    <row r="478" ht="15.75" customHeight="1">
      <c r="A478" s="215"/>
      <c r="B478" s="215"/>
      <c r="C478" s="215"/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  <c r="AL478" s="215"/>
      <c r="AM478" s="215"/>
      <c r="AN478" s="215"/>
    </row>
    <row r="479" ht="15.75" customHeight="1">
      <c r="A479" s="215"/>
      <c r="B479" s="215"/>
      <c r="C479" s="215"/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  <c r="AL479" s="215"/>
      <c r="AM479" s="215"/>
      <c r="AN479" s="215"/>
    </row>
    <row r="480" ht="15.75" customHeight="1">
      <c r="A480" s="215"/>
      <c r="B480" s="215"/>
      <c r="C480" s="215"/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  <c r="AL480" s="215"/>
      <c r="AM480" s="215"/>
      <c r="AN480" s="215"/>
    </row>
    <row r="481" ht="15.75" customHeight="1">
      <c r="A481" s="215"/>
      <c r="B481" s="215"/>
      <c r="C481" s="215"/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  <c r="AL481" s="215"/>
      <c r="AM481" s="215"/>
      <c r="AN481" s="215"/>
    </row>
    <row r="482" ht="15.75" customHeight="1">
      <c r="A482" s="215"/>
      <c r="B482" s="215"/>
      <c r="C482" s="215"/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  <c r="AL482" s="215"/>
      <c r="AM482" s="215"/>
      <c r="AN482" s="215"/>
    </row>
    <row r="483" ht="15.75" customHeight="1">
      <c r="A483" s="215"/>
      <c r="B483" s="215"/>
      <c r="C483" s="215"/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  <c r="AL483" s="215"/>
      <c r="AM483" s="215"/>
      <c r="AN483" s="215"/>
    </row>
    <row r="484" ht="15.75" customHeight="1">
      <c r="A484" s="215"/>
      <c r="B484" s="215"/>
      <c r="C484" s="215"/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  <c r="AL484" s="215"/>
      <c r="AM484" s="215"/>
      <c r="AN484" s="215"/>
    </row>
    <row r="485" ht="15.75" customHeight="1">
      <c r="A485" s="215"/>
      <c r="B485" s="215"/>
      <c r="C485" s="215"/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  <c r="AL485" s="215"/>
      <c r="AM485" s="215"/>
      <c r="AN485" s="215"/>
    </row>
    <row r="486" ht="15.75" customHeight="1">
      <c r="A486" s="215"/>
      <c r="B486" s="215"/>
      <c r="C486" s="215"/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  <c r="AL486" s="215"/>
      <c r="AM486" s="215"/>
      <c r="AN486" s="215"/>
    </row>
    <row r="487" ht="15.75" customHeight="1">
      <c r="A487" s="215"/>
      <c r="B487" s="215"/>
      <c r="C487" s="215"/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  <c r="AL487" s="215"/>
      <c r="AM487" s="215"/>
      <c r="AN487" s="215"/>
    </row>
    <row r="488" ht="15.75" customHeight="1">
      <c r="A488" s="215"/>
      <c r="B488" s="215"/>
      <c r="C488" s="215"/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  <c r="AL488" s="215"/>
      <c r="AM488" s="215"/>
      <c r="AN488" s="215"/>
    </row>
    <row r="489" ht="15.75" customHeight="1">
      <c r="A489" s="215"/>
      <c r="B489" s="215"/>
      <c r="C489" s="215"/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  <c r="AL489" s="215"/>
      <c r="AM489" s="215"/>
      <c r="AN489" s="215"/>
    </row>
    <row r="490" ht="15.75" customHeight="1">
      <c r="A490" s="215"/>
      <c r="B490" s="215"/>
      <c r="C490" s="215"/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  <c r="AL490" s="215"/>
      <c r="AM490" s="215"/>
      <c r="AN490" s="215"/>
    </row>
    <row r="491" ht="15.75" customHeight="1">
      <c r="A491" s="215"/>
      <c r="B491" s="215"/>
      <c r="C491" s="215"/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  <c r="AL491" s="215"/>
      <c r="AM491" s="215"/>
      <c r="AN491" s="215"/>
    </row>
    <row r="492" ht="15.75" customHeight="1">
      <c r="A492" s="215"/>
      <c r="B492" s="215"/>
      <c r="C492" s="215"/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  <c r="AL492" s="215"/>
      <c r="AM492" s="215"/>
      <c r="AN492" s="215"/>
    </row>
    <row r="493" ht="15.75" customHeight="1">
      <c r="A493" s="215"/>
      <c r="B493" s="215"/>
      <c r="C493" s="215"/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  <c r="AL493" s="215"/>
      <c r="AM493" s="215"/>
      <c r="AN493" s="215"/>
    </row>
    <row r="494" ht="15.75" customHeight="1">
      <c r="A494" s="215"/>
      <c r="B494" s="215"/>
      <c r="C494" s="215"/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  <c r="AL494" s="215"/>
      <c r="AM494" s="215"/>
      <c r="AN494" s="215"/>
    </row>
    <row r="495" ht="15.75" customHeight="1">
      <c r="A495" s="215"/>
      <c r="B495" s="215"/>
      <c r="C495" s="215"/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  <c r="AL495" s="215"/>
      <c r="AM495" s="215"/>
      <c r="AN495" s="215"/>
    </row>
    <row r="496" ht="15.75" customHeight="1">
      <c r="A496" s="215"/>
      <c r="B496" s="215"/>
      <c r="C496" s="215"/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  <c r="AL496" s="215"/>
      <c r="AM496" s="215"/>
      <c r="AN496" s="215"/>
    </row>
    <row r="497" ht="15.75" customHeight="1">
      <c r="A497" s="215"/>
      <c r="B497" s="215"/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  <c r="AL497" s="215"/>
      <c r="AM497" s="215"/>
      <c r="AN497" s="215"/>
    </row>
    <row r="498" ht="15.75" customHeight="1">
      <c r="A498" s="215"/>
      <c r="B498" s="215"/>
      <c r="C498" s="215"/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  <c r="AL498" s="215"/>
      <c r="AM498" s="215"/>
      <c r="AN498" s="215"/>
    </row>
    <row r="499" ht="15.75" customHeight="1">
      <c r="A499" s="215"/>
      <c r="B499" s="215"/>
      <c r="C499" s="215"/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  <c r="AL499" s="215"/>
      <c r="AM499" s="215"/>
      <c r="AN499" s="215"/>
    </row>
    <row r="500" ht="15.75" customHeight="1">
      <c r="A500" s="215"/>
      <c r="B500" s="215"/>
      <c r="C500" s="215"/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  <c r="AL500" s="215"/>
      <c r="AM500" s="215"/>
      <c r="AN500" s="215"/>
    </row>
    <row r="501" ht="15.75" customHeight="1">
      <c r="A501" s="215"/>
      <c r="B501" s="215"/>
      <c r="C501" s="215"/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  <c r="AL501" s="215"/>
      <c r="AM501" s="215"/>
      <c r="AN501" s="215"/>
    </row>
    <row r="502" ht="15.75" customHeight="1">
      <c r="A502" s="215"/>
      <c r="B502" s="215"/>
      <c r="C502" s="215"/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  <c r="AL502" s="215"/>
      <c r="AM502" s="215"/>
      <c r="AN502" s="215"/>
    </row>
    <row r="503" ht="15.75" customHeight="1">
      <c r="A503" s="215"/>
      <c r="B503" s="215"/>
      <c r="C503" s="215"/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  <c r="AL503" s="215"/>
      <c r="AM503" s="215"/>
      <c r="AN503" s="215"/>
    </row>
    <row r="504" ht="15.75" customHeight="1">
      <c r="A504" s="215"/>
      <c r="B504" s="215"/>
      <c r="C504" s="215"/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  <c r="AL504" s="215"/>
      <c r="AM504" s="215"/>
      <c r="AN504" s="215"/>
    </row>
    <row r="505" ht="15.75" customHeight="1">
      <c r="A505" s="215"/>
      <c r="B505" s="215"/>
      <c r="C505" s="215"/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  <c r="AL505" s="215"/>
      <c r="AM505" s="215"/>
      <c r="AN505" s="215"/>
    </row>
    <row r="506" ht="15.75" customHeight="1">
      <c r="A506" s="215"/>
      <c r="B506" s="215"/>
      <c r="C506" s="215"/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  <c r="AL506" s="215"/>
      <c r="AM506" s="215"/>
      <c r="AN506" s="215"/>
    </row>
    <row r="507" ht="15.75" customHeight="1">
      <c r="A507" s="215"/>
      <c r="B507" s="215"/>
      <c r="C507" s="215"/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  <c r="AL507" s="215"/>
      <c r="AM507" s="215"/>
      <c r="AN507" s="215"/>
    </row>
    <row r="508" ht="15.75" customHeight="1">
      <c r="A508" s="215"/>
      <c r="B508" s="215"/>
      <c r="C508" s="215"/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  <c r="AL508" s="215"/>
      <c r="AM508" s="215"/>
      <c r="AN508" s="215"/>
    </row>
    <row r="509" ht="15.75" customHeight="1">
      <c r="A509" s="215"/>
      <c r="B509" s="215"/>
      <c r="C509" s="215"/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  <c r="AL509" s="215"/>
      <c r="AM509" s="215"/>
      <c r="AN509" s="215"/>
    </row>
    <row r="510" ht="15.75" customHeight="1">
      <c r="A510" s="215"/>
      <c r="B510" s="215"/>
      <c r="C510" s="215"/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  <c r="AL510" s="215"/>
      <c r="AM510" s="215"/>
      <c r="AN510" s="215"/>
    </row>
    <row r="511" ht="15.75" customHeight="1">
      <c r="A511" s="215"/>
      <c r="B511" s="215"/>
      <c r="C511" s="215"/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  <c r="AL511" s="215"/>
      <c r="AM511" s="215"/>
      <c r="AN511" s="215"/>
    </row>
    <row r="512" ht="15.75" customHeight="1">
      <c r="A512" s="215"/>
      <c r="B512" s="215"/>
      <c r="C512" s="215"/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  <c r="AL512" s="215"/>
      <c r="AM512" s="215"/>
      <c r="AN512" s="215"/>
    </row>
    <row r="513" ht="15.75" customHeight="1">
      <c r="A513" s="215"/>
      <c r="B513" s="215"/>
      <c r="C513" s="215"/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  <c r="AL513" s="215"/>
      <c r="AM513" s="215"/>
      <c r="AN513" s="215"/>
    </row>
    <row r="514" ht="15.75" customHeight="1">
      <c r="A514" s="215"/>
      <c r="B514" s="215"/>
      <c r="C514" s="215"/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  <c r="AL514" s="215"/>
      <c r="AM514" s="215"/>
      <c r="AN514" s="215"/>
    </row>
    <row r="515" ht="15.75" customHeight="1">
      <c r="A515" s="215"/>
      <c r="B515" s="215"/>
      <c r="C515" s="215"/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  <c r="AL515" s="215"/>
      <c r="AM515" s="215"/>
      <c r="AN515" s="215"/>
    </row>
    <row r="516" ht="15.75" customHeight="1">
      <c r="A516" s="215"/>
      <c r="B516" s="215"/>
      <c r="C516" s="215"/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  <c r="AL516" s="215"/>
      <c r="AM516" s="215"/>
      <c r="AN516" s="215"/>
    </row>
    <row r="517" ht="15.75" customHeight="1">
      <c r="A517" s="215"/>
      <c r="B517" s="215"/>
      <c r="C517" s="215"/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  <c r="AL517" s="215"/>
      <c r="AM517" s="215"/>
      <c r="AN517" s="215"/>
    </row>
    <row r="518" ht="15.75" customHeight="1">
      <c r="A518" s="215"/>
      <c r="B518" s="215"/>
      <c r="C518" s="215"/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  <c r="AL518" s="215"/>
      <c r="AM518" s="215"/>
      <c r="AN518" s="215"/>
    </row>
    <row r="519" ht="15.75" customHeight="1">
      <c r="A519" s="215"/>
      <c r="B519" s="215"/>
      <c r="C519" s="215"/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  <c r="AL519" s="215"/>
      <c r="AM519" s="215"/>
      <c r="AN519" s="215"/>
    </row>
    <row r="520" ht="15.75" customHeight="1">
      <c r="A520" s="215"/>
      <c r="B520" s="215"/>
      <c r="C520" s="215"/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  <c r="AL520" s="215"/>
      <c r="AM520" s="215"/>
      <c r="AN520" s="215"/>
    </row>
    <row r="521" ht="15.75" customHeight="1">
      <c r="A521" s="215"/>
      <c r="B521" s="215"/>
      <c r="C521" s="215"/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  <c r="AL521" s="215"/>
      <c r="AM521" s="215"/>
      <c r="AN521" s="215"/>
    </row>
    <row r="522" ht="15.75" customHeight="1">
      <c r="A522" s="215"/>
      <c r="B522" s="215"/>
      <c r="C522" s="215"/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  <c r="AL522" s="215"/>
      <c r="AM522" s="215"/>
      <c r="AN522" s="215"/>
    </row>
    <row r="523" ht="15.75" customHeight="1">
      <c r="A523" s="215"/>
      <c r="B523" s="215"/>
      <c r="C523" s="215"/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  <c r="AL523" s="215"/>
      <c r="AM523" s="215"/>
      <c r="AN523" s="215"/>
    </row>
    <row r="524" ht="15.75" customHeight="1">
      <c r="A524" s="215"/>
      <c r="B524" s="215"/>
      <c r="C524" s="215"/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  <c r="AL524" s="215"/>
      <c r="AM524" s="215"/>
      <c r="AN524" s="215"/>
    </row>
    <row r="525" ht="15.75" customHeight="1">
      <c r="A525" s="215"/>
      <c r="B525" s="215"/>
      <c r="C525" s="215"/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  <c r="AL525" s="215"/>
      <c r="AM525" s="215"/>
      <c r="AN525" s="215"/>
    </row>
    <row r="526" ht="15.75" customHeight="1">
      <c r="A526" s="215"/>
      <c r="B526" s="215"/>
      <c r="C526" s="215"/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  <c r="AL526" s="215"/>
      <c r="AM526" s="215"/>
      <c r="AN526" s="215"/>
    </row>
    <row r="527" ht="15.75" customHeight="1">
      <c r="A527" s="215"/>
      <c r="B527" s="215"/>
      <c r="C527" s="215"/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  <c r="AL527" s="215"/>
      <c r="AM527" s="215"/>
      <c r="AN527" s="215"/>
    </row>
    <row r="528" ht="15.75" customHeight="1">
      <c r="A528" s="215"/>
      <c r="B528" s="215"/>
      <c r="C528" s="215"/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  <c r="AL528" s="215"/>
      <c r="AM528" s="215"/>
      <c r="AN528" s="215"/>
    </row>
    <row r="529" ht="15.75" customHeight="1">
      <c r="A529" s="215"/>
      <c r="B529" s="215"/>
      <c r="C529" s="215"/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  <c r="AL529" s="215"/>
      <c r="AM529" s="215"/>
      <c r="AN529" s="215"/>
    </row>
    <row r="530" ht="15.75" customHeight="1">
      <c r="A530" s="215"/>
      <c r="B530" s="215"/>
      <c r="C530" s="215"/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  <c r="AL530" s="215"/>
      <c r="AM530" s="215"/>
      <c r="AN530" s="215"/>
    </row>
    <row r="531" ht="15.75" customHeight="1">
      <c r="A531" s="215"/>
      <c r="B531" s="215"/>
      <c r="C531" s="215"/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  <c r="AL531" s="215"/>
      <c r="AM531" s="215"/>
      <c r="AN531" s="215"/>
    </row>
    <row r="532" ht="15.75" customHeight="1">
      <c r="A532" s="215"/>
      <c r="B532" s="215"/>
      <c r="C532" s="215"/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  <c r="AL532" s="215"/>
      <c r="AM532" s="215"/>
      <c r="AN532" s="215"/>
    </row>
    <row r="533" ht="15.75" customHeight="1">
      <c r="A533" s="215"/>
      <c r="B533" s="215"/>
      <c r="C533" s="215"/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  <c r="AL533" s="215"/>
      <c r="AM533" s="215"/>
      <c r="AN533" s="215"/>
    </row>
    <row r="534" ht="15.75" customHeight="1">
      <c r="A534" s="215"/>
      <c r="B534" s="215"/>
      <c r="C534" s="215"/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  <c r="AL534" s="215"/>
      <c r="AM534" s="215"/>
      <c r="AN534" s="215"/>
    </row>
    <row r="535" ht="15.75" customHeight="1">
      <c r="A535" s="215"/>
      <c r="B535" s="215"/>
      <c r="C535" s="215"/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  <c r="AL535" s="215"/>
      <c r="AM535" s="215"/>
      <c r="AN535" s="215"/>
    </row>
    <row r="536" ht="15.75" customHeight="1">
      <c r="A536" s="215"/>
      <c r="B536" s="215"/>
      <c r="C536" s="215"/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  <c r="AL536" s="215"/>
      <c r="AM536" s="215"/>
      <c r="AN536" s="215"/>
    </row>
    <row r="537" ht="15.75" customHeight="1">
      <c r="A537" s="215"/>
      <c r="B537" s="215"/>
      <c r="C537" s="215"/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  <c r="AL537" s="215"/>
      <c r="AM537" s="215"/>
      <c r="AN537" s="215"/>
    </row>
    <row r="538" ht="15.75" customHeight="1">
      <c r="A538" s="215"/>
      <c r="B538" s="215"/>
      <c r="C538" s="215"/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  <c r="AL538" s="215"/>
      <c r="AM538" s="215"/>
      <c r="AN538" s="215"/>
    </row>
    <row r="539" ht="15.75" customHeight="1">
      <c r="A539" s="215"/>
      <c r="B539" s="215"/>
      <c r="C539" s="215"/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  <c r="AL539" s="215"/>
      <c r="AM539" s="215"/>
      <c r="AN539" s="215"/>
    </row>
    <row r="540" ht="15.75" customHeight="1">
      <c r="A540" s="215"/>
      <c r="B540" s="215"/>
      <c r="C540" s="215"/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  <c r="AL540" s="215"/>
      <c r="AM540" s="215"/>
      <c r="AN540" s="215"/>
    </row>
    <row r="541" ht="15.75" customHeight="1">
      <c r="A541" s="215"/>
      <c r="B541" s="215"/>
      <c r="C541" s="215"/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  <c r="AL541" s="215"/>
      <c r="AM541" s="215"/>
      <c r="AN541" s="215"/>
    </row>
    <row r="542" ht="15.75" customHeight="1">
      <c r="A542" s="215"/>
      <c r="B542" s="215"/>
      <c r="C542" s="215"/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  <c r="AL542" s="215"/>
      <c r="AM542" s="215"/>
      <c r="AN542" s="215"/>
    </row>
    <row r="543" ht="15.75" customHeight="1">
      <c r="A543" s="215"/>
      <c r="B543" s="215"/>
      <c r="C543" s="215"/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  <c r="AL543" s="215"/>
      <c r="AM543" s="215"/>
      <c r="AN543" s="215"/>
    </row>
    <row r="544" ht="15.75" customHeight="1">
      <c r="A544" s="215"/>
      <c r="B544" s="215"/>
      <c r="C544" s="215"/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  <c r="AL544" s="215"/>
      <c r="AM544" s="215"/>
      <c r="AN544" s="215"/>
    </row>
    <row r="545" ht="15.75" customHeight="1">
      <c r="A545" s="215"/>
      <c r="B545" s="215"/>
      <c r="C545" s="215"/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  <c r="AL545" s="215"/>
      <c r="AM545" s="215"/>
      <c r="AN545" s="215"/>
    </row>
    <row r="546" ht="15.75" customHeight="1">
      <c r="A546" s="215"/>
      <c r="B546" s="215"/>
      <c r="C546" s="215"/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  <c r="AL546" s="215"/>
      <c r="AM546" s="215"/>
      <c r="AN546" s="215"/>
    </row>
    <row r="547" ht="15.75" customHeight="1">
      <c r="A547" s="215"/>
      <c r="B547" s="215"/>
      <c r="C547" s="215"/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  <c r="AL547" s="215"/>
      <c r="AM547" s="215"/>
      <c r="AN547" s="215"/>
    </row>
    <row r="548" ht="15.75" customHeight="1">
      <c r="A548" s="215"/>
      <c r="B548" s="215"/>
      <c r="C548" s="215"/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  <c r="AL548" s="215"/>
      <c r="AM548" s="215"/>
      <c r="AN548" s="215"/>
    </row>
    <row r="549" ht="15.75" customHeight="1">
      <c r="A549" s="215"/>
      <c r="B549" s="215"/>
      <c r="C549" s="215"/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  <c r="AL549" s="215"/>
      <c r="AM549" s="215"/>
      <c r="AN549" s="215"/>
    </row>
    <row r="550" ht="15.75" customHeight="1">
      <c r="A550" s="215"/>
      <c r="B550" s="215"/>
      <c r="C550" s="215"/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  <c r="AL550" s="215"/>
      <c r="AM550" s="215"/>
      <c r="AN550" s="215"/>
    </row>
    <row r="551" ht="15.75" customHeight="1">
      <c r="A551" s="215"/>
      <c r="B551" s="215"/>
      <c r="C551" s="215"/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  <c r="AL551" s="215"/>
      <c r="AM551" s="215"/>
      <c r="AN551" s="215"/>
    </row>
    <row r="552" ht="15.75" customHeight="1">
      <c r="A552" s="215"/>
      <c r="B552" s="215"/>
      <c r="C552" s="215"/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  <c r="AL552" s="215"/>
      <c r="AM552" s="215"/>
      <c r="AN552" s="215"/>
    </row>
    <row r="553" ht="15.75" customHeight="1">
      <c r="A553" s="215"/>
      <c r="B553" s="215"/>
      <c r="C553" s="215"/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  <c r="AL553" s="215"/>
      <c r="AM553" s="215"/>
      <c r="AN553" s="215"/>
    </row>
    <row r="554" ht="15.75" customHeight="1">
      <c r="A554" s="215"/>
      <c r="B554" s="215"/>
      <c r="C554" s="215"/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  <c r="AL554" s="215"/>
      <c r="AM554" s="215"/>
      <c r="AN554" s="215"/>
    </row>
    <row r="555" ht="15.75" customHeight="1">
      <c r="A555" s="215"/>
      <c r="B555" s="215"/>
      <c r="C555" s="215"/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  <c r="AL555" s="215"/>
      <c r="AM555" s="215"/>
      <c r="AN555" s="215"/>
    </row>
    <row r="556" ht="15.75" customHeight="1">
      <c r="A556" s="215"/>
      <c r="B556" s="215"/>
      <c r="C556" s="215"/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  <c r="AL556" s="215"/>
      <c r="AM556" s="215"/>
      <c r="AN556" s="215"/>
    </row>
    <row r="557" ht="15.75" customHeight="1">
      <c r="A557" s="215"/>
      <c r="B557" s="215"/>
      <c r="C557" s="215"/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  <c r="AL557" s="215"/>
      <c r="AM557" s="215"/>
      <c r="AN557" s="215"/>
    </row>
    <row r="558" ht="15.75" customHeight="1">
      <c r="A558" s="215"/>
      <c r="B558" s="215"/>
      <c r="C558" s="215"/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  <c r="AL558" s="215"/>
      <c r="AM558" s="215"/>
      <c r="AN558" s="215"/>
    </row>
    <row r="559" ht="15.75" customHeight="1">
      <c r="A559" s="215"/>
      <c r="B559" s="215"/>
      <c r="C559" s="215"/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  <c r="AL559" s="215"/>
      <c r="AM559" s="215"/>
      <c r="AN559" s="215"/>
    </row>
    <row r="560" ht="15.75" customHeight="1">
      <c r="A560" s="215"/>
      <c r="B560" s="215"/>
      <c r="C560" s="215"/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  <c r="AL560" s="215"/>
      <c r="AM560" s="215"/>
      <c r="AN560" s="215"/>
    </row>
    <row r="561" ht="15.75" customHeight="1">
      <c r="A561" s="215"/>
      <c r="B561" s="215"/>
      <c r="C561" s="215"/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  <c r="AL561" s="215"/>
      <c r="AM561" s="215"/>
      <c r="AN561" s="215"/>
    </row>
    <row r="562" ht="15.75" customHeight="1">
      <c r="A562" s="215"/>
      <c r="B562" s="215"/>
      <c r="C562" s="215"/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  <c r="AL562" s="215"/>
      <c r="AM562" s="215"/>
      <c r="AN562" s="215"/>
    </row>
    <row r="563" ht="15.75" customHeight="1">
      <c r="A563" s="215"/>
      <c r="B563" s="215"/>
      <c r="C563" s="215"/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  <c r="AL563" s="215"/>
      <c r="AM563" s="215"/>
      <c r="AN563" s="215"/>
    </row>
    <row r="564" ht="15.75" customHeight="1">
      <c r="A564" s="215"/>
      <c r="B564" s="215"/>
      <c r="C564" s="215"/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  <c r="AL564" s="215"/>
      <c r="AM564" s="215"/>
      <c r="AN564" s="215"/>
    </row>
    <row r="565" ht="15.75" customHeight="1">
      <c r="A565" s="215"/>
      <c r="B565" s="215"/>
      <c r="C565" s="215"/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  <c r="AL565" s="215"/>
      <c r="AM565" s="215"/>
      <c r="AN565" s="215"/>
    </row>
    <row r="566" ht="15.75" customHeight="1">
      <c r="A566" s="215"/>
      <c r="B566" s="215"/>
      <c r="C566" s="215"/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  <c r="AL566" s="215"/>
      <c r="AM566" s="215"/>
      <c r="AN566" s="215"/>
    </row>
    <row r="567" ht="15.75" customHeight="1">
      <c r="A567" s="215"/>
      <c r="B567" s="215"/>
      <c r="C567" s="215"/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  <c r="AL567" s="215"/>
      <c r="AM567" s="215"/>
      <c r="AN567" s="215"/>
    </row>
    <row r="568" ht="15.75" customHeight="1">
      <c r="A568" s="215"/>
      <c r="B568" s="215"/>
      <c r="C568" s="215"/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  <c r="AL568" s="215"/>
      <c r="AM568" s="215"/>
      <c r="AN568" s="215"/>
    </row>
    <row r="569" ht="15.75" customHeight="1">
      <c r="A569" s="215"/>
      <c r="B569" s="215"/>
      <c r="C569" s="215"/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  <c r="AL569" s="215"/>
      <c r="AM569" s="215"/>
      <c r="AN569" s="215"/>
    </row>
    <row r="570" ht="15.75" customHeight="1">
      <c r="A570" s="215"/>
      <c r="B570" s="215"/>
      <c r="C570" s="215"/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  <c r="AL570" s="215"/>
      <c r="AM570" s="215"/>
      <c r="AN570" s="215"/>
    </row>
    <row r="571" ht="15.75" customHeight="1">
      <c r="A571" s="215"/>
      <c r="B571" s="215"/>
      <c r="C571" s="215"/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  <c r="AL571" s="215"/>
      <c r="AM571" s="215"/>
      <c r="AN571" s="215"/>
    </row>
    <row r="572" ht="15.75" customHeight="1">
      <c r="A572" s="215"/>
      <c r="B572" s="215"/>
      <c r="C572" s="215"/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  <c r="AL572" s="215"/>
      <c r="AM572" s="215"/>
      <c r="AN572" s="215"/>
    </row>
    <row r="573" ht="15.75" customHeight="1">
      <c r="A573" s="215"/>
      <c r="B573" s="215"/>
      <c r="C573" s="215"/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  <c r="AL573" s="215"/>
      <c r="AM573" s="215"/>
      <c r="AN573" s="215"/>
    </row>
    <row r="574" ht="15.75" customHeight="1">
      <c r="A574" s="215"/>
      <c r="B574" s="215"/>
      <c r="C574" s="215"/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  <c r="AL574" s="215"/>
      <c r="AM574" s="215"/>
      <c r="AN574" s="215"/>
    </row>
    <row r="575" ht="15.75" customHeight="1">
      <c r="A575" s="215"/>
      <c r="B575" s="215"/>
      <c r="C575" s="215"/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  <c r="AL575" s="215"/>
      <c r="AM575" s="215"/>
      <c r="AN575" s="215"/>
    </row>
    <row r="576" ht="15.75" customHeight="1">
      <c r="A576" s="215"/>
      <c r="B576" s="215"/>
      <c r="C576" s="215"/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  <c r="AL576" s="215"/>
      <c r="AM576" s="215"/>
      <c r="AN576" s="215"/>
    </row>
    <row r="577" ht="15.75" customHeight="1">
      <c r="A577" s="215"/>
      <c r="B577" s="215"/>
      <c r="C577" s="215"/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  <c r="AL577" s="215"/>
      <c r="AM577" s="215"/>
      <c r="AN577" s="215"/>
    </row>
    <row r="578" ht="15.75" customHeight="1">
      <c r="A578" s="215"/>
      <c r="B578" s="215"/>
      <c r="C578" s="215"/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  <c r="AL578" s="215"/>
      <c r="AM578" s="215"/>
      <c r="AN578" s="215"/>
    </row>
    <row r="579" ht="15.75" customHeight="1">
      <c r="A579" s="215"/>
      <c r="B579" s="215"/>
      <c r="C579" s="215"/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  <c r="AL579" s="215"/>
      <c r="AM579" s="215"/>
      <c r="AN579" s="215"/>
    </row>
    <row r="580" ht="15.75" customHeight="1">
      <c r="A580" s="215"/>
      <c r="B580" s="215"/>
      <c r="C580" s="215"/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  <c r="AL580" s="215"/>
      <c r="AM580" s="215"/>
      <c r="AN580" s="215"/>
    </row>
    <row r="581" ht="15.75" customHeight="1">
      <c r="A581" s="215"/>
      <c r="B581" s="215"/>
      <c r="C581" s="215"/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  <c r="AL581" s="215"/>
      <c r="AM581" s="215"/>
      <c r="AN581" s="215"/>
    </row>
    <row r="582" ht="15.75" customHeight="1">
      <c r="A582" s="215"/>
      <c r="B582" s="215"/>
      <c r="C582" s="215"/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  <c r="AL582" s="215"/>
      <c r="AM582" s="215"/>
      <c r="AN582" s="215"/>
    </row>
    <row r="583" ht="15.75" customHeight="1">
      <c r="A583" s="215"/>
      <c r="B583" s="215"/>
      <c r="C583" s="215"/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  <c r="AL583" s="215"/>
      <c r="AM583" s="215"/>
      <c r="AN583" s="215"/>
    </row>
    <row r="584" ht="15.75" customHeight="1">
      <c r="A584" s="215"/>
      <c r="B584" s="215"/>
      <c r="C584" s="215"/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  <c r="AL584" s="215"/>
      <c r="AM584" s="215"/>
      <c r="AN584" s="215"/>
    </row>
    <row r="585" ht="15.75" customHeight="1">
      <c r="A585" s="215"/>
      <c r="B585" s="215"/>
      <c r="C585" s="215"/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  <c r="AL585" s="215"/>
      <c r="AM585" s="215"/>
      <c r="AN585" s="215"/>
    </row>
    <row r="586" ht="15.75" customHeight="1">
      <c r="A586" s="215"/>
      <c r="B586" s="215"/>
      <c r="C586" s="215"/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  <c r="AL586" s="215"/>
      <c r="AM586" s="215"/>
      <c r="AN586" s="215"/>
    </row>
    <row r="587" ht="15.75" customHeight="1">
      <c r="A587" s="215"/>
      <c r="B587" s="215"/>
      <c r="C587" s="215"/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  <c r="AL587" s="215"/>
      <c r="AM587" s="215"/>
      <c r="AN587" s="215"/>
    </row>
    <row r="588" ht="15.75" customHeight="1">
      <c r="A588" s="215"/>
      <c r="B588" s="215"/>
      <c r="C588" s="215"/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  <c r="AL588" s="215"/>
      <c r="AM588" s="215"/>
      <c r="AN588" s="215"/>
    </row>
    <row r="589" ht="15.75" customHeight="1">
      <c r="A589" s="215"/>
      <c r="B589" s="215"/>
      <c r="C589" s="215"/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  <c r="AL589" s="215"/>
      <c r="AM589" s="215"/>
      <c r="AN589" s="215"/>
    </row>
    <row r="590" ht="15.75" customHeight="1">
      <c r="A590" s="215"/>
      <c r="B590" s="215"/>
      <c r="C590" s="215"/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  <c r="AL590" s="215"/>
      <c r="AM590" s="215"/>
      <c r="AN590" s="215"/>
    </row>
    <row r="591" ht="15.75" customHeight="1">
      <c r="A591" s="215"/>
      <c r="B591" s="215"/>
      <c r="C591" s="215"/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  <c r="AL591" s="215"/>
      <c r="AM591" s="215"/>
      <c r="AN591" s="215"/>
    </row>
    <row r="592" ht="15.75" customHeight="1">
      <c r="A592" s="215"/>
      <c r="B592" s="215"/>
      <c r="C592" s="215"/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  <c r="AL592" s="215"/>
      <c r="AM592" s="215"/>
      <c r="AN592" s="215"/>
    </row>
    <row r="593" ht="15.75" customHeight="1">
      <c r="A593" s="215"/>
      <c r="B593" s="215"/>
      <c r="C593" s="215"/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  <c r="AL593" s="215"/>
      <c r="AM593" s="215"/>
      <c r="AN593" s="215"/>
    </row>
    <row r="594" ht="15.75" customHeight="1">
      <c r="A594" s="215"/>
      <c r="B594" s="215"/>
      <c r="C594" s="215"/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  <c r="AL594" s="215"/>
      <c r="AM594" s="215"/>
      <c r="AN594" s="215"/>
    </row>
    <row r="595" ht="15.75" customHeight="1">
      <c r="A595" s="215"/>
      <c r="B595" s="215"/>
      <c r="C595" s="215"/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  <c r="AL595" s="215"/>
      <c r="AM595" s="215"/>
      <c r="AN595" s="215"/>
    </row>
    <row r="596" ht="15.75" customHeight="1">
      <c r="A596" s="215"/>
      <c r="B596" s="215"/>
      <c r="C596" s="215"/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  <c r="AL596" s="215"/>
      <c r="AM596" s="215"/>
      <c r="AN596" s="215"/>
    </row>
    <row r="597" ht="15.75" customHeight="1">
      <c r="A597" s="215"/>
      <c r="B597" s="215"/>
      <c r="C597" s="215"/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  <c r="AL597" s="215"/>
      <c r="AM597" s="215"/>
      <c r="AN597" s="215"/>
    </row>
    <row r="598" ht="15.75" customHeight="1">
      <c r="A598" s="215"/>
      <c r="B598" s="215"/>
      <c r="C598" s="215"/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  <c r="AL598" s="215"/>
      <c r="AM598" s="215"/>
      <c r="AN598" s="215"/>
    </row>
    <row r="599" ht="15.75" customHeight="1">
      <c r="A599" s="215"/>
      <c r="B599" s="215"/>
      <c r="C599" s="215"/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  <c r="AL599" s="215"/>
      <c r="AM599" s="215"/>
      <c r="AN599" s="215"/>
    </row>
    <row r="600" ht="15.75" customHeight="1">
      <c r="A600" s="215"/>
      <c r="B600" s="215"/>
      <c r="C600" s="215"/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  <c r="AL600" s="215"/>
      <c r="AM600" s="215"/>
      <c r="AN600" s="215"/>
    </row>
    <row r="601" ht="15.75" customHeight="1">
      <c r="A601" s="215"/>
      <c r="B601" s="215"/>
      <c r="C601" s="215"/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  <c r="AL601" s="215"/>
      <c r="AM601" s="215"/>
      <c r="AN601" s="215"/>
    </row>
    <row r="602" ht="15.75" customHeight="1">
      <c r="A602" s="215"/>
      <c r="B602" s="215"/>
      <c r="C602" s="215"/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  <c r="AL602" s="215"/>
      <c r="AM602" s="215"/>
      <c r="AN602" s="215"/>
    </row>
    <row r="603" ht="15.75" customHeight="1">
      <c r="A603" s="215"/>
      <c r="B603" s="215"/>
      <c r="C603" s="215"/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  <c r="AL603" s="215"/>
      <c r="AM603" s="215"/>
      <c r="AN603" s="215"/>
    </row>
    <row r="604" ht="15.75" customHeight="1">
      <c r="A604" s="215"/>
      <c r="B604" s="215"/>
      <c r="C604" s="215"/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  <c r="AL604" s="215"/>
      <c r="AM604" s="215"/>
      <c r="AN604" s="215"/>
    </row>
    <row r="605" ht="15.75" customHeight="1">
      <c r="A605" s="215"/>
      <c r="B605" s="215"/>
      <c r="C605" s="215"/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  <c r="AL605" s="215"/>
      <c r="AM605" s="215"/>
      <c r="AN605" s="215"/>
    </row>
    <row r="606" ht="15.75" customHeight="1">
      <c r="A606" s="215"/>
      <c r="B606" s="215"/>
      <c r="C606" s="215"/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  <c r="AL606" s="215"/>
      <c r="AM606" s="215"/>
      <c r="AN606" s="215"/>
    </row>
    <row r="607" ht="15.75" customHeight="1">
      <c r="A607" s="215"/>
      <c r="B607" s="215"/>
      <c r="C607" s="215"/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  <c r="AL607" s="215"/>
      <c r="AM607" s="215"/>
      <c r="AN607" s="215"/>
    </row>
    <row r="608" ht="15.75" customHeight="1">
      <c r="A608" s="215"/>
      <c r="B608" s="215"/>
      <c r="C608" s="215"/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  <c r="AL608" s="215"/>
      <c r="AM608" s="215"/>
      <c r="AN608" s="215"/>
    </row>
    <row r="609" ht="15.75" customHeight="1">
      <c r="A609" s="215"/>
      <c r="B609" s="215"/>
      <c r="C609" s="215"/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  <c r="AL609" s="215"/>
      <c r="AM609" s="215"/>
      <c r="AN609" s="215"/>
    </row>
    <row r="610" ht="15.75" customHeight="1">
      <c r="A610" s="215"/>
      <c r="B610" s="215"/>
      <c r="C610" s="215"/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  <c r="AL610" s="215"/>
      <c r="AM610" s="215"/>
      <c r="AN610" s="215"/>
    </row>
    <row r="611" ht="15.75" customHeight="1">
      <c r="A611" s="215"/>
      <c r="B611" s="215"/>
      <c r="C611" s="215"/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  <c r="AL611" s="215"/>
      <c r="AM611" s="215"/>
      <c r="AN611" s="215"/>
    </row>
    <row r="612" ht="15.75" customHeight="1">
      <c r="A612" s="215"/>
      <c r="B612" s="215"/>
      <c r="C612" s="215"/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  <c r="AL612" s="215"/>
      <c r="AM612" s="215"/>
      <c r="AN612" s="215"/>
    </row>
    <row r="613" ht="15.75" customHeight="1">
      <c r="A613" s="215"/>
      <c r="B613" s="215"/>
      <c r="C613" s="215"/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  <c r="AL613" s="215"/>
      <c r="AM613" s="215"/>
      <c r="AN613" s="215"/>
    </row>
    <row r="614" ht="15.75" customHeight="1">
      <c r="A614" s="215"/>
      <c r="B614" s="215"/>
      <c r="C614" s="215"/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  <c r="AL614" s="215"/>
      <c r="AM614" s="215"/>
      <c r="AN614" s="215"/>
    </row>
    <row r="615" ht="15.75" customHeight="1">
      <c r="A615" s="215"/>
      <c r="B615" s="215"/>
      <c r="C615" s="215"/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  <c r="AL615" s="215"/>
      <c r="AM615" s="215"/>
      <c r="AN615" s="215"/>
    </row>
    <row r="616" ht="15.75" customHeight="1">
      <c r="A616" s="215"/>
      <c r="B616" s="215"/>
      <c r="C616" s="215"/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  <c r="AL616" s="215"/>
      <c r="AM616" s="215"/>
      <c r="AN616" s="215"/>
    </row>
    <row r="617" ht="15.75" customHeight="1">
      <c r="A617" s="215"/>
      <c r="B617" s="215"/>
      <c r="C617" s="215"/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  <c r="AL617" s="215"/>
      <c r="AM617" s="215"/>
      <c r="AN617" s="215"/>
    </row>
    <row r="618" ht="15.75" customHeight="1">
      <c r="A618" s="215"/>
      <c r="B618" s="215"/>
      <c r="C618" s="215"/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  <c r="AL618" s="215"/>
      <c r="AM618" s="215"/>
      <c r="AN618" s="215"/>
    </row>
    <row r="619" ht="15.75" customHeight="1">
      <c r="A619" s="215"/>
      <c r="B619" s="215"/>
      <c r="C619" s="215"/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  <c r="AL619" s="215"/>
      <c r="AM619" s="215"/>
      <c r="AN619" s="215"/>
    </row>
    <row r="620" ht="15.75" customHeight="1">
      <c r="A620" s="215"/>
      <c r="B620" s="215"/>
      <c r="C620" s="215"/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  <c r="AL620" s="215"/>
      <c r="AM620" s="215"/>
      <c r="AN620" s="215"/>
    </row>
    <row r="621" ht="15.75" customHeight="1">
      <c r="A621" s="215"/>
      <c r="B621" s="215"/>
      <c r="C621" s="215"/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  <c r="AL621" s="215"/>
      <c r="AM621" s="215"/>
      <c r="AN621" s="215"/>
    </row>
    <row r="622" ht="15.75" customHeight="1">
      <c r="A622" s="215"/>
      <c r="B622" s="215"/>
      <c r="C622" s="215"/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  <c r="AL622" s="215"/>
      <c r="AM622" s="215"/>
      <c r="AN622" s="215"/>
    </row>
    <row r="623" ht="15.75" customHeight="1">
      <c r="A623" s="215"/>
      <c r="B623" s="215"/>
      <c r="C623" s="215"/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  <c r="AL623" s="215"/>
      <c r="AM623" s="215"/>
      <c r="AN623" s="215"/>
    </row>
    <row r="624" ht="15.75" customHeight="1">
      <c r="A624" s="215"/>
      <c r="B624" s="215"/>
      <c r="C624" s="215"/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  <c r="AL624" s="215"/>
      <c r="AM624" s="215"/>
      <c r="AN624" s="215"/>
    </row>
    <row r="625" ht="15.75" customHeight="1">
      <c r="A625" s="215"/>
      <c r="B625" s="215"/>
      <c r="C625" s="215"/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  <c r="AL625" s="215"/>
      <c r="AM625" s="215"/>
      <c r="AN625" s="215"/>
    </row>
    <row r="626" ht="15.75" customHeight="1">
      <c r="A626" s="215"/>
      <c r="B626" s="215"/>
      <c r="C626" s="215"/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  <c r="AL626" s="215"/>
      <c r="AM626" s="215"/>
      <c r="AN626" s="215"/>
    </row>
    <row r="627" ht="15.75" customHeight="1">
      <c r="A627" s="215"/>
      <c r="B627" s="215"/>
      <c r="C627" s="215"/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  <c r="AL627" s="215"/>
      <c r="AM627" s="215"/>
      <c r="AN627" s="215"/>
    </row>
    <row r="628" ht="15.75" customHeight="1">
      <c r="A628" s="215"/>
      <c r="B628" s="215"/>
      <c r="C628" s="215"/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  <c r="AL628" s="215"/>
      <c r="AM628" s="215"/>
      <c r="AN628" s="215"/>
    </row>
    <row r="629" ht="15.75" customHeight="1">
      <c r="A629" s="215"/>
      <c r="B629" s="215"/>
      <c r="C629" s="215"/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  <c r="AL629" s="215"/>
      <c r="AM629" s="215"/>
      <c r="AN629" s="215"/>
    </row>
    <row r="630" ht="15.75" customHeight="1">
      <c r="A630" s="215"/>
      <c r="B630" s="215"/>
      <c r="C630" s="215"/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  <c r="AL630" s="215"/>
      <c r="AM630" s="215"/>
      <c r="AN630" s="215"/>
    </row>
    <row r="631" ht="15.75" customHeight="1">
      <c r="A631" s="215"/>
      <c r="B631" s="215"/>
      <c r="C631" s="215"/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  <c r="AL631" s="215"/>
      <c r="AM631" s="215"/>
      <c r="AN631" s="215"/>
    </row>
    <row r="632" ht="15.75" customHeight="1">
      <c r="A632" s="215"/>
      <c r="B632" s="215"/>
      <c r="C632" s="215"/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  <c r="AL632" s="215"/>
      <c r="AM632" s="215"/>
      <c r="AN632" s="215"/>
    </row>
    <row r="633" ht="15.75" customHeight="1">
      <c r="A633" s="215"/>
      <c r="B633" s="215"/>
      <c r="C633" s="215"/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  <c r="AL633" s="215"/>
      <c r="AM633" s="215"/>
      <c r="AN633" s="215"/>
    </row>
    <row r="634" ht="15.75" customHeight="1">
      <c r="A634" s="215"/>
      <c r="B634" s="215"/>
      <c r="C634" s="215"/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  <c r="AL634" s="215"/>
      <c r="AM634" s="215"/>
      <c r="AN634" s="215"/>
    </row>
    <row r="635" ht="15.75" customHeight="1">
      <c r="A635" s="215"/>
      <c r="B635" s="215"/>
      <c r="C635" s="215"/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  <c r="AL635" s="215"/>
      <c r="AM635" s="215"/>
      <c r="AN635" s="215"/>
    </row>
    <row r="636" ht="15.75" customHeight="1">
      <c r="A636" s="215"/>
      <c r="B636" s="215"/>
      <c r="C636" s="215"/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  <c r="AL636" s="215"/>
      <c r="AM636" s="215"/>
      <c r="AN636" s="215"/>
    </row>
    <row r="637" ht="15.75" customHeight="1">
      <c r="A637" s="215"/>
      <c r="B637" s="215"/>
      <c r="C637" s="215"/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  <c r="AL637" s="215"/>
      <c r="AM637" s="215"/>
      <c r="AN637" s="215"/>
    </row>
    <row r="638" ht="15.75" customHeight="1">
      <c r="A638" s="215"/>
      <c r="B638" s="215"/>
      <c r="C638" s="215"/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  <c r="AL638" s="215"/>
      <c r="AM638" s="215"/>
      <c r="AN638" s="215"/>
    </row>
    <row r="639" ht="15.75" customHeight="1">
      <c r="A639" s="215"/>
      <c r="B639" s="215"/>
      <c r="C639" s="215"/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  <c r="AL639" s="215"/>
      <c r="AM639" s="215"/>
      <c r="AN639" s="215"/>
    </row>
    <row r="640" ht="15.75" customHeight="1">
      <c r="A640" s="215"/>
      <c r="B640" s="215"/>
      <c r="C640" s="215"/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  <c r="AL640" s="215"/>
      <c r="AM640" s="215"/>
      <c r="AN640" s="215"/>
    </row>
    <row r="641" ht="15.75" customHeight="1">
      <c r="A641" s="215"/>
      <c r="B641" s="215"/>
      <c r="C641" s="215"/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  <c r="AL641" s="215"/>
      <c r="AM641" s="215"/>
      <c r="AN641" s="215"/>
    </row>
    <row r="642" ht="15.75" customHeight="1">
      <c r="A642" s="215"/>
      <c r="B642" s="215"/>
      <c r="C642" s="215"/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  <c r="AL642" s="215"/>
      <c r="AM642" s="215"/>
      <c r="AN642" s="215"/>
    </row>
    <row r="643" ht="15.75" customHeight="1">
      <c r="A643" s="215"/>
      <c r="B643" s="215"/>
      <c r="C643" s="215"/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  <c r="AL643" s="215"/>
      <c r="AM643" s="215"/>
      <c r="AN643" s="215"/>
    </row>
    <row r="644" ht="15.75" customHeight="1">
      <c r="A644" s="215"/>
      <c r="B644" s="215"/>
      <c r="C644" s="215"/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  <c r="AL644" s="215"/>
      <c r="AM644" s="215"/>
      <c r="AN644" s="215"/>
    </row>
    <row r="645" ht="15.75" customHeight="1">
      <c r="A645" s="215"/>
      <c r="B645" s="215"/>
      <c r="C645" s="215"/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  <c r="AL645" s="215"/>
      <c r="AM645" s="215"/>
      <c r="AN645" s="215"/>
    </row>
    <row r="646" ht="15.75" customHeight="1">
      <c r="A646" s="215"/>
      <c r="B646" s="215"/>
      <c r="C646" s="215"/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  <c r="AL646" s="215"/>
      <c r="AM646" s="215"/>
      <c r="AN646" s="215"/>
    </row>
    <row r="647" ht="15.75" customHeight="1">
      <c r="A647" s="215"/>
      <c r="B647" s="215"/>
      <c r="C647" s="215"/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  <c r="AL647" s="215"/>
      <c r="AM647" s="215"/>
      <c r="AN647" s="215"/>
    </row>
    <row r="648" ht="15.75" customHeight="1">
      <c r="A648" s="215"/>
      <c r="B648" s="215"/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  <c r="AL648" s="215"/>
      <c r="AM648" s="215"/>
      <c r="AN648" s="215"/>
    </row>
    <row r="649" ht="15.75" customHeight="1">
      <c r="A649" s="215"/>
      <c r="B649" s="215"/>
      <c r="C649" s="215"/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  <c r="AL649" s="215"/>
      <c r="AM649" s="215"/>
      <c r="AN649" s="215"/>
    </row>
    <row r="650" ht="15.75" customHeight="1">
      <c r="A650" s="215"/>
      <c r="B650" s="215"/>
      <c r="C650" s="215"/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  <c r="AL650" s="215"/>
      <c r="AM650" s="215"/>
      <c r="AN650" s="215"/>
    </row>
    <row r="651" ht="15.75" customHeight="1">
      <c r="A651" s="215"/>
      <c r="B651" s="215"/>
      <c r="C651" s="215"/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  <c r="AL651" s="215"/>
      <c r="AM651" s="215"/>
      <c r="AN651" s="215"/>
    </row>
    <row r="652" ht="15.75" customHeight="1">
      <c r="A652" s="215"/>
      <c r="B652" s="215"/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  <c r="AL652" s="215"/>
      <c r="AM652" s="215"/>
      <c r="AN652" s="215"/>
    </row>
    <row r="653" ht="15.75" customHeight="1">
      <c r="A653" s="215"/>
      <c r="B653" s="215"/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  <c r="AL653" s="215"/>
      <c r="AM653" s="215"/>
      <c r="AN653" s="215"/>
    </row>
    <row r="654" ht="15.75" customHeight="1">
      <c r="A654" s="215"/>
      <c r="B654" s="215"/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  <c r="AL654" s="215"/>
      <c r="AM654" s="215"/>
      <c r="AN654" s="215"/>
    </row>
    <row r="655" ht="15.75" customHeight="1">
      <c r="A655" s="215"/>
      <c r="B655" s="215"/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  <c r="AL655" s="215"/>
      <c r="AM655" s="215"/>
      <c r="AN655" s="215"/>
    </row>
    <row r="656" ht="15.75" customHeight="1">
      <c r="A656" s="215"/>
      <c r="B656" s="215"/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  <c r="AL656" s="215"/>
      <c r="AM656" s="215"/>
      <c r="AN656" s="215"/>
    </row>
    <row r="657" ht="15.75" customHeight="1">
      <c r="A657" s="215"/>
      <c r="B657" s="215"/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  <c r="AL657" s="215"/>
      <c r="AM657" s="215"/>
      <c r="AN657" s="215"/>
    </row>
    <row r="658" ht="15.75" customHeight="1">
      <c r="A658" s="215"/>
      <c r="B658" s="215"/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  <c r="AL658" s="215"/>
      <c r="AM658" s="215"/>
      <c r="AN658" s="215"/>
    </row>
    <row r="659" ht="15.75" customHeight="1">
      <c r="A659" s="215"/>
      <c r="B659" s="215"/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  <c r="AL659" s="215"/>
      <c r="AM659" s="215"/>
      <c r="AN659" s="215"/>
    </row>
    <row r="660" ht="15.75" customHeight="1">
      <c r="A660" s="215"/>
      <c r="B660" s="215"/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  <c r="AL660" s="215"/>
      <c r="AM660" s="215"/>
      <c r="AN660" s="215"/>
    </row>
    <row r="661" ht="15.75" customHeight="1">
      <c r="A661" s="215"/>
      <c r="B661" s="215"/>
      <c r="C661" s="215"/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  <c r="AL661" s="215"/>
      <c r="AM661" s="215"/>
      <c r="AN661" s="215"/>
    </row>
    <row r="662" ht="15.75" customHeight="1">
      <c r="A662" s="215"/>
      <c r="B662" s="215"/>
      <c r="C662" s="215"/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  <c r="AL662" s="215"/>
      <c r="AM662" s="215"/>
      <c r="AN662" s="215"/>
    </row>
    <row r="663" ht="15.75" customHeight="1">
      <c r="A663" s="215"/>
      <c r="B663" s="215"/>
      <c r="C663" s="215"/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  <c r="AL663" s="215"/>
      <c r="AM663" s="215"/>
      <c r="AN663" s="215"/>
    </row>
    <row r="664" ht="15.75" customHeight="1">
      <c r="A664" s="215"/>
      <c r="B664" s="215"/>
      <c r="C664" s="215"/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  <c r="AL664" s="215"/>
      <c r="AM664" s="215"/>
      <c r="AN664" s="215"/>
    </row>
    <row r="665" ht="15.75" customHeight="1">
      <c r="A665" s="215"/>
      <c r="B665" s="215"/>
      <c r="C665" s="215"/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  <c r="AL665" s="215"/>
      <c r="AM665" s="215"/>
      <c r="AN665" s="215"/>
    </row>
    <row r="666" ht="15.75" customHeight="1">
      <c r="A666" s="215"/>
      <c r="B666" s="215"/>
      <c r="C666" s="215"/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  <c r="AL666" s="215"/>
      <c r="AM666" s="215"/>
      <c r="AN666" s="215"/>
    </row>
    <row r="667" ht="15.75" customHeight="1">
      <c r="A667" s="215"/>
      <c r="B667" s="215"/>
      <c r="C667" s="215"/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  <c r="AL667" s="215"/>
      <c r="AM667" s="215"/>
      <c r="AN667" s="215"/>
    </row>
    <row r="668" ht="15.75" customHeight="1">
      <c r="A668" s="215"/>
      <c r="B668" s="215"/>
      <c r="C668" s="215"/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  <c r="AL668" s="215"/>
      <c r="AM668" s="215"/>
      <c r="AN668" s="215"/>
    </row>
    <row r="669" ht="15.75" customHeight="1">
      <c r="A669" s="215"/>
      <c r="B669" s="215"/>
      <c r="C669" s="215"/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  <c r="AL669" s="215"/>
      <c r="AM669" s="215"/>
      <c r="AN669" s="215"/>
    </row>
    <row r="670" ht="15.75" customHeight="1">
      <c r="A670" s="215"/>
      <c r="B670" s="215"/>
      <c r="C670" s="215"/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  <c r="AL670" s="215"/>
      <c r="AM670" s="215"/>
      <c r="AN670" s="215"/>
    </row>
    <row r="671" ht="15.75" customHeight="1">
      <c r="A671" s="215"/>
      <c r="B671" s="215"/>
      <c r="C671" s="215"/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  <c r="AL671" s="215"/>
      <c r="AM671" s="215"/>
      <c r="AN671" s="215"/>
    </row>
    <row r="672" ht="15.75" customHeight="1">
      <c r="A672" s="215"/>
      <c r="B672" s="215"/>
      <c r="C672" s="215"/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  <c r="AL672" s="215"/>
      <c r="AM672" s="215"/>
      <c r="AN672" s="215"/>
    </row>
    <row r="673" ht="15.75" customHeight="1">
      <c r="A673" s="215"/>
      <c r="B673" s="215"/>
      <c r="C673" s="215"/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  <c r="AL673" s="215"/>
      <c r="AM673" s="215"/>
      <c r="AN673" s="215"/>
    </row>
    <row r="674" ht="15.75" customHeight="1">
      <c r="A674" s="215"/>
      <c r="B674" s="215"/>
      <c r="C674" s="215"/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  <c r="AL674" s="215"/>
      <c r="AM674" s="215"/>
      <c r="AN674" s="215"/>
    </row>
    <row r="675" ht="15.75" customHeight="1">
      <c r="A675" s="215"/>
      <c r="B675" s="215"/>
      <c r="C675" s="215"/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215"/>
      <c r="AK675" s="215"/>
      <c r="AL675" s="215"/>
      <c r="AM675" s="215"/>
      <c r="AN675" s="215"/>
    </row>
    <row r="676" ht="15.75" customHeight="1">
      <c r="A676" s="215"/>
      <c r="B676" s="215"/>
      <c r="C676" s="215"/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215"/>
      <c r="AK676" s="215"/>
      <c r="AL676" s="215"/>
      <c r="AM676" s="215"/>
      <c r="AN676" s="215"/>
    </row>
    <row r="677" ht="15.75" customHeight="1">
      <c r="A677" s="215"/>
      <c r="B677" s="215"/>
      <c r="C677" s="215"/>
      <c r="D677" s="215"/>
      <c r="E677" s="215"/>
      <c r="F677" s="215"/>
      <c r="G677" s="215"/>
      <c r="H677" s="215"/>
      <c r="I677" s="215"/>
      <c r="J677" s="215"/>
      <c r="K677" s="215"/>
      <c r="L677" s="215"/>
      <c r="M677" s="215"/>
      <c r="N677" s="215"/>
      <c r="O677" s="215"/>
      <c r="P677" s="215"/>
      <c r="Q677" s="215"/>
      <c r="R677" s="215"/>
      <c r="S677" s="215"/>
      <c r="T677" s="215"/>
      <c r="U677" s="215"/>
      <c r="V677" s="215"/>
      <c r="W677" s="215"/>
      <c r="X677" s="215"/>
      <c r="Y677" s="215"/>
      <c r="Z677" s="215"/>
      <c r="AA677" s="215"/>
      <c r="AB677" s="215"/>
      <c r="AC677" s="215"/>
      <c r="AD677" s="215"/>
      <c r="AE677" s="215"/>
      <c r="AF677" s="215"/>
      <c r="AG677" s="215"/>
      <c r="AH677" s="215"/>
      <c r="AI677" s="215"/>
      <c r="AJ677" s="215"/>
      <c r="AK677" s="215"/>
      <c r="AL677" s="215"/>
      <c r="AM677" s="215"/>
      <c r="AN677" s="215"/>
    </row>
    <row r="678" ht="15.75" customHeight="1">
      <c r="A678" s="215"/>
      <c r="B678" s="215"/>
      <c r="C678" s="215"/>
      <c r="D678" s="215"/>
      <c r="E678" s="215"/>
      <c r="F678" s="215"/>
      <c r="G678" s="215"/>
      <c r="H678" s="215"/>
      <c r="I678" s="215"/>
      <c r="J678" s="215"/>
      <c r="K678" s="215"/>
      <c r="L678" s="215"/>
      <c r="M678" s="215"/>
      <c r="N678" s="215"/>
      <c r="O678" s="215"/>
      <c r="P678" s="215"/>
      <c r="Q678" s="215"/>
      <c r="R678" s="215"/>
      <c r="S678" s="215"/>
      <c r="T678" s="215"/>
      <c r="U678" s="215"/>
      <c r="V678" s="215"/>
      <c r="W678" s="215"/>
      <c r="X678" s="215"/>
      <c r="Y678" s="215"/>
      <c r="Z678" s="215"/>
      <c r="AA678" s="215"/>
      <c r="AB678" s="215"/>
      <c r="AC678" s="215"/>
      <c r="AD678" s="215"/>
      <c r="AE678" s="215"/>
      <c r="AF678" s="215"/>
      <c r="AG678" s="215"/>
      <c r="AH678" s="215"/>
      <c r="AI678" s="215"/>
      <c r="AJ678" s="215"/>
      <c r="AK678" s="215"/>
      <c r="AL678" s="215"/>
      <c r="AM678" s="215"/>
      <c r="AN678" s="215"/>
    </row>
    <row r="679" ht="15.75" customHeight="1">
      <c r="A679" s="215"/>
      <c r="B679" s="215"/>
      <c r="C679" s="215"/>
      <c r="D679" s="215"/>
      <c r="E679" s="215"/>
      <c r="F679" s="215"/>
      <c r="G679" s="215"/>
      <c r="H679" s="215"/>
      <c r="I679" s="215"/>
      <c r="J679" s="215"/>
      <c r="K679" s="215"/>
      <c r="L679" s="215"/>
      <c r="M679" s="215"/>
      <c r="N679" s="215"/>
      <c r="O679" s="215"/>
      <c r="P679" s="215"/>
      <c r="Q679" s="215"/>
      <c r="R679" s="215"/>
      <c r="S679" s="215"/>
      <c r="T679" s="215"/>
      <c r="U679" s="215"/>
      <c r="V679" s="215"/>
      <c r="W679" s="215"/>
      <c r="X679" s="215"/>
      <c r="Y679" s="215"/>
      <c r="Z679" s="215"/>
      <c r="AA679" s="215"/>
      <c r="AB679" s="215"/>
      <c r="AC679" s="215"/>
      <c r="AD679" s="215"/>
      <c r="AE679" s="215"/>
      <c r="AF679" s="215"/>
      <c r="AG679" s="215"/>
      <c r="AH679" s="215"/>
      <c r="AI679" s="215"/>
      <c r="AJ679" s="215"/>
      <c r="AK679" s="215"/>
      <c r="AL679" s="215"/>
      <c r="AM679" s="215"/>
      <c r="AN679" s="215"/>
    </row>
    <row r="680" ht="15.75" customHeight="1">
      <c r="A680" s="215"/>
      <c r="B680" s="215"/>
      <c r="C680" s="215"/>
      <c r="D680" s="215"/>
      <c r="E680" s="215"/>
      <c r="F680" s="215"/>
      <c r="G680" s="215"/>
      <c r="H680" s="215"/>
      <c r="I680" s="215"/>
      <c r="J680" s="215"/>
      <c r="K680" s="215"/>
      <c r="L680" s="215"/>
      <c r="M680" s="215"/>
      <c r="N680" s="215"/>
      <c r="O680" s="215"/>
      <c r="P680" s="215"/>
      <c r="Q680" s="215"/>
      <c r="R680" s="215"/>
      <c r="S680" s="215"/>
      <c r="T680" s="215"/>
      <c r="U680" s="215"/>
      <c r="V680" s="215"/>
      <c r="W680" s="215"/>
      <c r="X680" s="215"/>
      <c r="Y680" s="215"/>
      <c r="Z680" s="215"/>
      <c r="AA680" s="215"/>
      <c r="AB680" s="215"/>
      <c r="AC680" s="215"/>
      <c r="AD680" s="215"/>
      <c r="AE680" s="215"/>
      <c r="AF680" s="215"/>
      <c r="AG680" s="215"/>
      <c r="AH680" s="215"/>
      <c r="AI680" s="215"/>
      <c r="AJ680" s="215"/>
      <c r="AK680" s="215"/>
      <c r="AL680" s="215"/>
      <c r="AM680" s="215"/>
      <c r="AN680" s="215"/>
    </row>
    <row r="681" ht="15.75" customHeight="1">
      <c r="A681" s="215"/>
      <c r="B681" s="215"/>
      <c r="C681" s="215"/>
      <c r="D681" s="215"/>
      <c r="E681" s="215"/>
      <c r="F681" s="215"/>
      <c r="G681" s="215"/>
      <c r="H681" s="215"/>
      <c r="I681" s="215"/>
      <c r="J681" s="215"/>
      <c r="K681" s="215"/>
      <c r="L681" s="215"/>
      <c r="M681" s="215"/>
      <c r="N681" s="215"/>
      <c r="O681" s="215"/>
      <c r="P681" s="215"/>
      <c r="Q681" s="215"/>
      <c r="R681" s="215"/>
      <c r="S681" s="215"/>
      <c r="T681" s="215"/>
      <c r="U681" s="215"/>
      <c r="V681" s="215"/>
      <c r="W681" s="215"/>
      <c r="X681" s="215"/>
      <c r="Y681" s="215"/>
      <c r="Z681" s="215"/>
      <c r="AA681" s="215"/>
      <c r="AB681" s="215"/>
      <c r="AC681" s="215"/>
      <c r="AD681" s="215"/>
      <c r="AE681" s="215"/>
      <c r="AF681" s="215"/>
      <c r="AG681" s="215"/>
      <c r="AH681" s="215"/>
      <c r="AI681" s="215"/>
      <c r="AJ681" s="215"/>
      <c r="AK681" s="215"/>
      <c r="AL681" s="215"/>
      <c r="AM681" s="215"/>
      <c r="AN681" s="215"/>
    </row>
    <row r="682" ht="15.75" customHeight="1">
      <c r="A682" s="215"/>
      <c r="B682" s="215"/>
      <c r="C682" s="215"/>
      <c r="D682" s="215"/>
      <c r="E682" s="215"/>
      <c r="F682" s="215"/>
      <c r="G682" s="215"/>
      <c r="H682" s="215"/>
      <c r="I682" s="215"/>
      <c r="J682" s="215"/>
      <c r="K682" s="215"/>
      <c r="L682" s="215"/>
      <c r="M682" s="215"/>
      <c r="N682" s="215"/>
      <c r="O682" s="215"/>
      <c r="P682" s="215"/>
      <c r="Q682" s="215"/>
      <c r="R682" s="215"/>
      <c r="S682" s="215"/>
      <c r="T682" s="215"/>
      <c r="U682" s="215"/>
      <c r="V682" s="215"/>
      <c r="W682" s="215"/>
      <c r="X682" s="215"/>
      <c r="Y682" s="215"/>
      <c r="Z682" s="215"/>
      <c r="AA682" s="215"/>
      <c r="AB682" s="215"/>
      <c r="AC682" s="215"/>
      <c r="AD682" s="215"/>
      <c r="AE682" s="215"/>
      <c r="AF682" s="215"/>
      <c r="AG682" s="215"/>
      <c r="AH682" s="215"/>
      <c r="AI682" s="215"/>
      <c r="AJ682" s="215"/>
      <c r="AK682" s="215"/>
      <c r="AL682" s="215"/>
      <c r="AM682" s="215"/>
      <c r="AN682" s="215"/>
    </row>
    <row r="683" ht="15.75" customHeight="1">
      <c r="A683" s="215"/>
      <c r="B683" s="215"/>
      <c r="C683" s="215"/>
      <c r="D683" s="215"/>
      <c r="E683" s="215"/>
      <c r="F683" s="215"/>
      <c r="G683" s="215"/>
      <c r="H683" s="215"/>
      <c r="I683" s="215"/>
      <c r="J683" s="215"/>
      <c r="K683" s="215"/>
      <c r="L683" s="215"/>
      <c r="M683" s="215"/>
      <c r="N683" s="215"/>
      <c r="O683" s="215"/>
      <c r="P683" s="215"/>
      <c r="Q683" s="215"/>
      <c r="R683" s="215"/>
      <c r="S683" s="215"/>
      <c r="T683" s="215"/>
      <c r="U683" s="215"/>
      <c r="V683" s="215"/>
      <c r="W683" s="215"/>
      <c r="X683" s="215"/>
      <c r="Y683" s="215"/>
      <c r="Z683" s="215"/>
      <c r="AA683" s="215"/>
      <c r="AB683" s="215"/>
      <c r="AC683" s="215"/>
      <c r="AD683" s="215"/>
      <c r="AE683" s="215"/>
      <c r="AF683" s="215"/>
      <c r="AG683" s="215"/>
      <c r="AH683" s="215"/>
      <c r="AI683" s="215"/>
      <c r="AJ683" s="215"/>
      <c r="AK683" s="215"/>
      <c r="AL683" s="215"/>
      <c r="AM683" s="215"/>
      <c r="AN683" s="215"/>
    </row>
    <row r="684" ht="15.75" customHeight="1">
      <c r="A684" s="215"/>
      <c r="B684" s="215"/>
      <c r="C684" s="215"/>
      <c r="D684" s="215"/>
      <c r="E684" s="215"/>
      <c r="F684" s="215"/>
      <c r="G684" s="215"/>
      <c r="H684" s="215"/>
      <c r="I684" s="215"/>
      <c r="J684" s="215"/>
      <c r="K684" s="215"/>
      <c r="L684" s="215"/>
      <c r="M684" s="215"/>
      <c r="N684" s="215"/>
      <c r="O684" s="215"/>
      <c r="P684" s="215"/>
      <c r="Q684" s="215"/>
      <c r="R684" s="215"/>
      <c r="S684" s="215"/>
      <c r="T684" s="215"/>
      <c r="U684" s="215"/>
      <c r="V684" s="215"/>
      <c r="W684" s="215"/>
      <c r="X684" s="215"/>
      <c r="Y684" s="215"/>
      <c r="Z684" s="215"/>
      <c r="AA684" s="215"/>
      <c r="AB684" s="215"/>
      <c r="AC684" s="215"/>
      <c r="AD684" s="215"/>
      <c r="AE684" s="215"/>
      <c r="AF684" s="215"/>
      <c r="AG684" s="215"/>
      <c r="AH684" s="215"/>
      <c r="AI684" s="215"/>
      <c r="AJ684" s="215"/>
      <c r="AK684" s="215"/>
      <c r="AL684" s="215"/>
      <c r="AM684" s="215"/>
      <c r="AN684" s="215"/>
    </row>
    <row r="685" ht="15.75" customHeight="1">
      <c r="A685" s="215"/>
      <c r="B685" s="215"/>
      <c r="C685" s="215"/>
      <c r="D685" s="215"/>
      <c r="E685" s="215"/>
      <c r="F685" s="215"/>
      <c r="G685" s="215"/>
      <c r="H685" s="215"/>
      <c r="I685" s="215"/>
      <c r="J685" s="215"/>
      <c r="K685" s="215"/>
      <c r="L685" s="215"/>
      <c r="M685" s="215"/>
      <c r="N685" s="215"/>
      <c r="O685" s="215"/>
      <c r="P685" s="215"/>
      <c r="Q685" s="215"/>
      <c r="R685" s="215"/>
      <c r="S685" s="215"/>
      <c r="T685" s="215"/>
      <c r="U685" s="215"/>
      <c r="V685" s="215"/>
      <c r="W685" s="215"/>
      <c r="X685" s="215"/>
      <c r="Y685" s="215"/>
      <c r="Z685" s="215"/>
      <c r="AA685" s="215"/>
      <c r="AB685" s="215"/>
      <c r="AC685" s="215"/>
      <c r="AD685" s="215"/>
      <c r="AE685" s="215"/>
      <c r="AF685" s="215"/>
      <c r="AG685" s="215"/>
      <c r="AH685" s="215"/>
      <c r="AI685" s="215"/>
      <c r="AJ685" s="215"/>
      <c r="AK685" s="215"/>
      <c r="AL685" s="215"/>
      <c r="AM685" s="215"/>
      <c r="AN685" s="215"/>
    </row>
    <row r="686" ht="15.75" customHeight="1">
      <c r="A686" s="215"/>
      <c r="B686" s="215"/>
      <c r="C686" s="215"/>
      <c r="D686" s="215"/>
      <c r="E686" s="215"/>
      <c r="F686" s="215"/>
      <c r="G686" s="215"/>
      <c r="H686" s="215"/>
      <c r="I686" s="215"/>
      <c r="J686" s="215"/>
      <c r="K686" s="215"/>
      <c r="L686" s="215"/>
      <c r="M686" s="215"/>
      <c r="N686" s="215"/>
      <c r="O686" s="215"/>
      <c r="P686" s="215"/>
      <c r="Q686" s="215"/>
      <c r="R686" s="215"/>
      <c r="S686" s="215"/>
      <c r="T686" s="215"/>
      <c r="U686" s="215"/>
      <c r="V686" s="215"/>
      <c r="W686" s="215"/>
      <c r="X686" s="215"/>
      <c r="Y686" s="215"/>
      <c r="Z686" s="215"/>
      <c r="AA686" s="215"/>
      <c r="AB686" s="215"/>
      <c r="AC686" s="215"/>
      <c r="AD686" s="215"/>
      <c r="AE686" s="215"/>
      <c r="AF686" s="215"/>
      <c r="AG686" s="215"/>
      <c r="AH686" s="215"/>
      <c r="AI686" s="215"/>
      <c r="AJ686" s="215"/>
      <c r="AK686" s="215"/>
      <c r="AL686" s="215"/>
      <c r="AM686" s="215"/>
      <c r="AN686" s="215"/>
    </row>
    <row r="687" ht="15.75" customHeight="1">
      <c r="A687" s="215"/>
      <c r="B687" s="215"/>
      <c r="C687" s="215"/>
      <c r="D687" s="215"/>
      <c r="E687" s="215"/>
      <c r="F687" s="215"/>
      <c r="G687" s="215"/>
      <c r="H687" s="215"/>
      <c r="I687" s="215"/>
      <c r="J687" s="215"/>
      <c r="K687" s="215"/>
      <c r="L687" s="215"/>
      <c r="M687" s="215"/>
      <c r="N687" s="215"/>
      <c r="O687" s="215"/>
      <c r="P687" s="215"/>
      <c r="Q687" s="215"/>
      <c r="R687" s="215"/>
      <c r="S687" s="215"/>
      <c r="T687" s="215"/>
      <c r="U687" s="215"/>
      <c r="V687" s="215"/>
      <c r="W687" s="215"/>
      <c r="X687" s="215"/>
      <c r="Y687" s="215"/>
      <c r="Z687" s="215"/>
      <c r="AA687" s="215"/>
      <c r="AB687" s="215"/>
      <c r="AC687" s="215"/>
      <c r="AD687" s="215"/>
      <c r="AE687" s="215"/>
      <c r="AF687" s="215"/>
      <c r="AG687" s="215"/>
      <c r="AH687" s="215"/>
      <c r="AI687" s="215"/>
      <c r="AJ687" s="215"/>
      <c r="AK687" s="215"/>
      <c r="AL687" s="215"/>
      <c r="AM687" s="215"/>
      <c r="AN687" s="215"/>
    </row>
    <row r="688" ht="15.75" customHeight="1">
      <c r="A688" s="215"/>
      <c r="B688" s="215"/>
      <c r="C688" s="215"/>
      <c r="D688" s="215"/>
      <c r="E688" s="215"/>
      <c r="F688" s="215"/>
      <c r="G688" s="215"/>
      <c r="H688" s="215"/>
      <c r="I688" s="215"/>
      <c r="J688" s="215"/>
      <c r="K688" s="215"/>
      <c r="L688" s="215"/>
      <c r="M688" s="215"/>
      <c r="N688" s="215"/>
      <c r="O688" s="215"/>
      <c r="P688" s="215"/>
      <c r="Q688" s="215"/>
      <c r="R688" s="215"/>
      <c r="S688" s="215"/>
      <c r="T688" s="215"/>
      <c r="U688" s="215"/>
      <c r="V688" s="215"/>
      <c r="W688" s="215"/>
      <c r="X688" s="215"/>
      <c r="Y688" s="215"/>
      <c r="Z688" s="215"/>
      <c r="AA688" s="215"/>
      <c r="AB688" s="215"/>
      <c r="AC688" s="215"/>
      <c r="AD688" s="215"/>
      <c r="AE688" s="215"/>
      <c r="AF688" s="215"/>
      <c r="AG688" s="215"/>
      <c r="AH688" s="215"/>
      <c r="AI688" s="215"/>
      <c r="AJ688" s="215"/>
      <c r="AK688" s="215"/>
      <c r="AL688" s="215"/>
      <c r="AM688" s="215"/>
      <c r="AN688" s="215"/>
    </row>
    <row r="689" ht="15.75" customHeight="1">
      <c r="A689" s="215"/>
      <c r="B689" s="215"/>
      <c r="C689" s="215"/>
      <c r="D689" s="215"/>
      <c r="E689" s="215"/>
      <c r="F689" s="215"/>
      <c r="G689" s="215"/>
      <c r="H689" s="215"/>
      <c r="I689" s="215"/>
      <c r="J689" s="215"/>
      <c r="K689" s="215"/>
      <c r="L689" s="215"/>
      <c r="M689" s="215"/>
      <c r="N689" s="215"/>
      <c r="O689" s="215"/>
      <c r="P689" s="215"/>
      <c r="Q689" s="215"/>
      <c r="R689" s="215"/>
      <c r="S689" s="215"/>
      <c r="T689" s="215"/>
      <c r="U689" s="215"/>
      <c r="V689" s="215"/>
      <c r="W689" s="215"/>
      <c r="X689" s="215"/>
      <c r="Y689" s="215"/>
      <c r="Z689" s="215"/>
      <c r="AA689" s="215"/>
      <c r="AB689" s="215"/>
      <c r="AC689" s="215"/>
      <c r="AD689" s="215"/>
      <c r="AE689" s="215"/>
      <c r="AF689" s="215"/>
      <c r="AG689" s="215"/>
      <c r="AH689" s="215"/>
      <c r="AI689" s="215"/>
      <c r="AJ689" s="215"/>
      <c r="AK689" s="215"/>
      <c r="AL689" s="215"/>
      <c r="AM689" s="215"/>
      <c r="AN689" s="215"/>
    </row>
    <row r="690" ht="15.75" customHeight="1">
      <c r="A690" s="215"/>
      <c r="B690" s="215"/>
      <c r="C690" s="215"/>
      <c r="D690" s="215"/>
      <c r="E690" s="215"/>
      <c r="F690" s="215"/>
      <c r="G690" s="215"/>
      <c r="H690" s="215"/>
      <c r="I690" s="215"/>
      <c r="J690" s="215"/>
      <c r="K690" s="215"/>
      <c r="L690" s="215"/>
      <c r="M690" s="215"/>
      <c r="N690" s="215"/>
      <c r="O690" s="215"/>
      <c r="P690" s="215"/>
      <c r="Q690" s="215"/>
      <c r="R690" s="215"/>
      <c r="S690" s="215"/>
      <c r="T690" s="215"/>
      <c r="U690" s="215"/>
      <c r="V690" s="215"/>
      <c r="W690" s="215"/>
      <c r="X690" s="215"/>
      <c r="Y690" s="215"/>
      <c r="Z690" s="215"/>
      <c r="AA690" s="215"/>
      <c r="AB690" s="215"/>
      <c r="AC690" s="215"/>
      <c r="AD690" s="215"/>
      <c r="AE690" s="215"/>
      <c r="AF690" s="215"/>
      <c r="AG690" s="215"/>
      <c r="AH690" s="215"/>
      <c r="AI690" s="215"/>
      <c r="AJ690" s="215"/>
      <c r="AK690" s="215"/>
      <c r="AL690" s="215"/>
      <c r="AM690" s="215"/>
      <c r="AN690" s="215"/>
    </row>
    <row r="691" ht="15.75" customHeight="1">
      <c r="A691" s="215"/>
      <c r="B691" s="215"/>
      <c r="C691" s="215"/>
      <c r="D691" s="215"/>
      <c r="E691" s="215"/>
      <c r="F691" s="215"/>
      <c r="G691" s="215"/>
      <c r="H691" s="215"/>
      <c r="I691" s="215"/>
      <c r="J691" s="215"/>
      <c r="K691" s="215"/>
      <c r="L691" s="215"/>
      <c r="M691" s="215"/>
      <c r="N691" s="215"/>
      <c r="O691" s="215"/>
      <c r="P691" s="215"/>
      <c r="Q691" s="215"/>
      <c r="R691" s="215"/>
      <c r="S691" s="215"/>
      <c r="T691" s="215"/>
      <c r="U691" s="215"/>
      <c r="V691" s="215"/>
      <c r="W691" s="215"/>
      <c r="X691" s="215"/>
      <c r="Y691" s="215"/>
      <c r="Z691" s="215"/>
      <c r="AA691" s="215"/>
      <c r="AB691" s="215"/>
      <c r="AC691" s="215"/>
      <c r="AD691" s="215"/>
      <c r="AE691" s="215"/>
      <c r="AF691" s="215"/>
      <c r="AG691" s="215"/>
      <c r="AH691" s="215"/>
      <c r="AI691" s="215"/>
      <c r="AJ691" s="215"/>
      <c r="AK691" s="215"/>
      <c r="AL691" s="215"/>
      <c r="AM691" s="215"/>
      <c r="AN691" s="215"/>
    </row>
    <row r="692" ht="15.75" customHeight="1">
      <c r="A692" s="215"/>
      <c r="B692" s="215"/>
      <c r="C692" s="215"/>
      <c r="D692" s="215"/>
      <c r="E692" s="215"/>
      <c r="F692" s="215"/>
      <c r="G692" s="215"/>
      <c r="H692" s="215"/>
      <c r="I692" s="215"/>
      <c r="J692" s="215"/>
      <c r="K692" s="215"/>
      <c r="L692" s="215"/>
      <c r="M692" s="215"/>
      <c r="N692" s="215"/>
      <c r="O692" s="215"/>
      <c r="P692" s="215"/>
      <c r="Q692" s="215"/>
      <c r="R692" s="215"/>
      <c r="S692" s="215"/>
      <c r="T692" s="215"/>
      <c r="U692" s="215"/>
      <c r="V692" s="215"/>
      <c r="W692" s="215"/>
      <c r="X692" s="215"/>
      <c r="Y692" s="215"/>
      <c r="Z692" s="215"/>
      <c r="AA692" s="215"/>
      <c r="AB692" s="215"/>
      <c r="AC692" s="215"/>
      <c r="AD692" s="215"/>
      <c r="AE692" s="215"/>
      <c r="AF692" s="215"/>
      <c r="AG692" s="215"/>
      <c r="AH692" s="215"/>
      <c r="AI692" s="215"/>
      <c r="AJ692" s="215"/>
      <c r="AK692" s="215"/>
      <c r="AL692" s="215"/>
      <c r="AM692" s="215"/>
      <c r="AN692" s="215"/>
    </row>
    <row r="693" ht="15.75" customHeight="1">
      <c r="A693" s="215"/>
      <c r="B693" s="215"/>
      <c r="C693" s="215"/>
      <c r="D693" s="215"/>
      <c r="E693" s="215"/>
      <c r="F693" s="215"/>
      <c r="G693" s="215"/>
      <c r="H693" s="215"/>
      <c r="I693" s="215"/>
      <c r="J693" s="215"/>
      <c r="K693" s="215"/>
      <c r="L693" s="215"/>
      <c r="M693" s="215"/>
      <c r="N693" s="215"/>
      <c r="O693" s="215"/>
      <c r="P693" s="215"/>
      <c r="Q693" s="215"/>
      <c r="R693" s="215"/>
      <c r="S693" s="215"/>
      <c r="T693" s="215"/>
      <c r="U693" s="215"/>
      <c r="V693" s="215"/>
      <c r="W693" s="215"/>
      <c r="X693" s="215"/>
      <c r="Y693" s="215"/>
      <c r="Z693" s="215"/>
      <c r="AA693" s="215"/>
      <c r="AB693" s="215"/>
      <c r="AC693" s="215"/>
      <c r="AD693" s="215"/>
      <c r="AE693" s="215"/>
      <c r="AF693" s="215"/>
      <c r="AG693" s="215"/>
      <c r="AH693" s="215"/>
      <c r="AI693" s="215"/>
      <c r="AJ693" s="215"/>
      <c r="AK693" s="215"/>
      <c r="AL693" s="215"/>
      <c r="AM693" s="215"/>
      <c r="AN693" s="215"/>
    </row>
    <row r="694" ht="15.75" customHeight="1">
      <c r="A694" s="215"/>
      <c r="B694" s="215"/>
      <c r="C694" s="215"/>
      <c r="D694" s="215"/>
      <c r="E694" s="215"/>
      <c r="F694" s="215"/>
      <c r="G694" s="215"/>
      <c r="H694" s="215"/>
      <c r="I694" s="215"/>
      <c r="J694" s="215"/>
      <c r="K694" s="215"/>
      <c r="L694" s="215"/>
      <c r="M694" s="215"/>
      <c r="N694" s="215"/>
      <c r="O694" s="215"/>
      <c r="P694" s="215"/>
      <c r="Q694" s="215"/>
      <c r="R694" s="215"/>
      <c r="S694" s="215"/>
      <c r="T694" s="215"/>
      <c r="U694" s="215"/>
      <c r="V694" s="215"/>
      <c r="W694" s="215"/>
      <c r="X694" s="215"/>
      <c r="Y694" s="215"/>
      <c r="Z694" s="215"/>
      <c r="AA694" s="215"/>
      <c r="AB694" s="215"/>
      <c r="AC694" s="215"/>
      <c r="AD694" s="215"/>
      <c r="AE694" s="215"/>
      <c r="AF694" s="215"/>
      <c r="AG694" s="215"/>
      <c r="AH694" s="215"/>
      <c r="AI694" s="215"/>
      <c r="AJ694" s="215"/>
      <c r="AK694" s="215"/>
      <c r="AL694" s="215"/>
      <c r="AM694" s="215"/>
      <c r="AN694" s="215"/>
    </row>
    <row r="695" ht="15.75" customHeight="1">
      <c r="A695" s="215"/>
      <c r="B695" s="215"/>
      <c r="C695" s="215"/>
      <c r="D695" s="215"/>
      <c r="E695" s="215"/>
      <c r="F695" s="215"/>
      <c r="G695" s="215"/>
      <c r="H695" s="215"/>
      <c r="I695" s="215"/>
      <c r="J695" s="215"/>
      <c r="K695" s="215"/>
      <c r="L695" s="215"/>
      <c r="M695" s="215"/>
      <c r="N695" s="215"/>
      <c r="O695" s="215"/>
      <c r="P695" s="215"/>
      <c r="Q695" s="215"/>
      <c r="R695" s="215"/>
      <c r="S695" s="215"/>
      <c r="T695" s="215"/>
      <c r="U695" s="215"/>
      <c r="V695" s="215"/>
      <c r="W695" s="215"/>
      <c r="X695" s="215"/>
      <c r="Y695" s="215"/>
      <c r="Z695" s="215"/>
      <c r="AA695" s="215"/>
      <c r="AB695" s="215"/>
      <c r="AC695" s="215"/>
      <c r="AD695" s="215"/>
      <c r="AE695" s="215"/>
      <c r="AF695" s="215"/>
      <c r="AG695" s="215"/>
      <c r="AH695" s="215"/>
      <c r="AI695" s="215"/>
      <c r="AJ695" s="215"/>
      <c r="AK695" s="215"/>
      <c r="AL695" s="215"/>
      <c r="AM695" s="215"/>
      <c r="AN695" s="215"/>
    </row>
    <row r="696" ht="15.75" customHeight="1">
      <c r="A696" s="215"/>
      <c r="B696" s="215"/>
      <c r="C696" s="215"/>
      <c r="D696" s="215"/>
      <c r="E696" s="215"/>
      <c r="F696" s="215"/>
      <c r="G696" s="215"/>
      <c r="H696" s="215"/>
      <c r="I696" s="215"/>
      <c r="J696" s="215"/>
      <c r="K696" s="215"/>
      <c r="L696" s="215"/>
      <c r="M696" s="215"/>
      <c r="N696" s="215"/>
      <c r="O696" s="215"/>
      <c r="P696" s="215"/>
      <c r="Q696" s="215"/>
      <c r="R696" s="215"/>
      <c r="S696" s="215"/>
      <c r="T696" s="215"/>
      <c r="U696" s="215"/>
      <c r="V696" s="215"/>
      <c r="W696" s="215"/>
      <c r="X696" s="215"/>
      <c r="Y696" s="215"/>
      <c r="Z696" s="215"/>
      <c r="AA696" s="215"/>
      <c r="AB696" s="215"/>
      <c r="AC696" s="215"/>
      <c r="AD696" s="215"/>
      <c r="AE696" s="215"/>
      <c r="AF696" s="215"/>
      <c r="AG696" s="215"/>
      <c r="AH696" s="215"/>
      <c r="AI696" s="215"/>
      <c r="AJ696" s="215"/>
      <c r="AK696" s="215"/>
      <c r="AL696" s="215"/>
      <c r="AM696" s="215"/>
      <c r="AN696" s="215"/>
    </row>
    <row r="697" ht="15.75" customHeight="1">
      <c r="A697" s="215"/>
      <c r="B697" s="215"/>
      <c r="C697" s="215"/>
      <c r="D697" s="215"/>
      <c r="E697" s="215"/>
      <c r="F697" s="215"/>
      <c r="G697" s="215"/>
      <c r="H697" s="215"/>
      <c r="I697" s="215"/>
      <c r="J697" s="215"/>
      <c r="K697" s="215"/>
      <c r="L697" s="215"/>
      <c r="M697" s="215"/>
      <c r="N697" s="215"/>
      <c r="O697" s="215"/>
      <c r="P697" s="215"/>
      <c r="Q697" s="215"/>
      <c r="R697" s="215"/>
      <c r="S697" s="215"/>
      <c r="T697" s="215"/>
      <c r="U697" s="215"/>
      <c r="V697" s="215"/>
      <c r="W697" s="215"/>
      <c r="X697" s="215"/>
      <c r="Y697" s="215"/>
      <c r="Z697" s="215"/>
      <c r="AA697" s="215"/>
      <c r="AB697" s="215"/>
      <c r="AC697" s="215"/>
      <c r="AD697" s="215"/>
      <c r="AE697" s="215"/>
      <c r="AF697" s="215"/>
      <c r="AG697" s="215"/>
      <c r="AH697" s="215"/>
      <c r="AI697" s="215"/>
      <c r="AJ697" s="215"/>
      <c r="AK697" s="215"/>
      <c r="AL697" s="215"/>
      <c r="AM697" s="215"/>
      <c r="AN697" s="215"/>
    </row>
    <row r="698" ht="15.75" customHeight="1">
      <c r="A698" s="215"/>
      <c r="B698" s="215"/>
      <c r="C698" s="215"/>
      <c r="D698" s="215"/>
      <c r="E698" s="215"/>
      <c r="F698" s="215"/>
      <c r="G698" s="215"/>
      <c r="H698" s="215"/>
      <c r="I698" s="215"/>
      <c r="J698" s="215"/>
      <c r="K698" s="215"/>
      <c r="L698" s="215"/>
      <c r="M698" s="215"/>
      <c r="N698" s="215"/>
      <c r="O698" s="215"/>
      <c r="P698" s="215"/>
      <c r="Q698" s="215"/>
      <c r="R698" s="215"/>
      <c r="S698" s="215"/>
      <c r="T698" s="215"/>
      <c r="U698" s="215"/>
      <c r="V698" s="215"/>
      <c r="W698" s="215"/>
      <c r="X698" s="215"/>
      <c r="Y698" s="215"/>
      <c r="Z698" s="215"/>
      <c r="AA698" s="215"/>
      <c r="AB698" s="215"/>
      <c r="AC698" s="215"/>
      <c r="AD698" s="215"/>
      <c r="AE698" s="215"/>
      <c r="AF698" s="215"/>
      <c r="AG698" s="215"/>
      <c r="AH698" s="215"/>
      <c r="AI698" s="215"/>
      <c r="AJ698" s="215"/>
      <c r="AK698" s="215"/>
      <c r="AL698" s="215"/>
      <c r="AM698" s="215"/>
      <c r="AN698" s="215"/>
    </row>
    <row r="699" ht="15.75" customHeight="1">
      <c r="A699" s="215"/>
      <c r="B699" s="215"/>
      <c r="C699" s="215"/>
      <c r="D699" s="215"/>
      <c r="E699" s="215"/>
      <c r="F699" s="215"/>
      <c r="G699" s="215"/>
      <c r="H699" s="215"/>
      <c r="I699" s="215"/>
      <c r="J699" s="215"/>
      <c r="K699" s="215"/>
      <c r="L699" s="215"/>
      <c r="M699" s="215"/>
      <c r="N699" s="215"/>
      <c r="O699" s="215"/>
      <c r="P699" s="215"/>
      <c r="Q699" s="215"/>
      <c r="R699" s="215"/>
      <c r="S699" s="215"/>
      <c r="T699" s="215"/>
      <c r="U699" s="215"/>
      <c r="V699" s="215"/>
      <c r="W699" s="215"/>
      <c r="X699" s="215"/>
      <c r="Y699" s="215"/>
      <c r="Z699" s="215"/>
      <c r="AA699" s="215"/>
      <c r="AB699" s="215"/>
      <c r="AC699" s="215"/>
      <c r="AD699" s="215"/>
      <c r="AE699" s="215"/>
      <c r="AF699" s="215"/>
      <c r="AG699" s="215"/>
      <c r="AH699" s="215"/>
      <c r="AI699" s="215"/>
      <c r="AJ699" s="215"/>
      <c r="AK699" s="215"/>
      <c r="AL699" s="215"/>
      <c r="AM699" s="215"/>
      <c r="AN699" s="215"/>
    </row>
    <row r="700" ht="15.75" customHeight="1">
      <c r="A700" s="215"/>
      <c r="B700" s="215"/>
      <c r="C700" s="215"/>
      <c r="D700" s="215"/>
      <c r="E700" s="215"/>
      <c r="F700" s="215"/>
      <c r="G700" s="215"/>
      <c r="H700" s="215"/>
      <c r="I700" s="215"/>
      <c r="J700" s="215"/>
      <c r="K700" s="215"/>
      <c r="L700" s="215"/>
      <c r="M700" s="215"/>
      <c r="N700" s="215"/>
      <c r="O700" s="215"/>
      <c r="P700" s="215"/>
      <c r="Q700" s="215"/>
      <c r="R700" s="215"/>
      <c r="S700" s="215"/>
      <c r="T700" s="215"/>
      <c r="U700" s="215"/>
      <c r="V700" s="215"/>
      <c r="W700" s="215"/>
      <c r="X700" s="215"/>
      <c r="Y700" s="215"/>
      <c r="Z700" s="215"/>
      <c r="AA700" s="215"/>
      <c r="AB700" s="215"/>
      <c r="AC700" s="215"/>
      <c r="AD700" s="215"/>
      <c r="AE700" s="215"/>
      <c r="AF700" s="215"/>
      <c r="AG700" s="215"/>
      <c r="AH700" s="215"/>
      <c r="AI700" s="215"/>
      <c r="AJ700" s="215"/>
      <c r="AK700" s="215"/>
      <c r="AL700" s="215"/>
      <c r="AM700" s="215"/>
      <c r="AN700" s="215"/>
    </row>
    <row r="701" ht="15.75" customHeight="1">
      <c r="A701" s="215"/>
      <c r="B701" s="215"/>
      <c r="C701" s="215"/>
      <c r="D701" s="215"/>
      <c r="E701" s="215"/>
      <c r="F701" s="215"/>
      <c r="G701" s="215"/>
      <c r="H701" s="215"/>
      <c r="I701" s="215"/>
      <c r="J701" s="215"/>
      <c r="K701" s="215"/>
      <c r="L701" s="215"/>
      <c r="M701" s="215"/>
      <c r="N701" s="215"/>
      <c r="O701" s="215"/>
      <c r="P701" s="215"/>
      <c r="Q701" s="215"/>
      <c r="R701" s="215"/>
      <c r="S701" s="215"/>
      <c r="T701" s="215"/>
      <c r="U701" s="215"/>
      <c r="V701" s="215"/>
      <c r="W701" s="215"/>
      <c r="X701" s="215"/>
      <c r="Y701" s="215"/>
      <c r="Z701" s="215"/>
      <c r="AA701" s="215"/>
      <c r="AB701" s="215"/>
      <c r="AC701" s="215"/>
      <c r="AD701" s="215"/>
      <c r="AE701" s="215"/>
      <c r="AF701" s="215"/>
      <c r="AG701" s="215"/>
      <c r="AH701" s="215"/>
      <c r="AI701" s="215"/>
      <c r="AJ701" s="215"/>
      <c r="AK701" s="215"/>
      <c r="AL701" s="215"/>
      <c r="AM701" s="215"/>
      <c r="AN701" s="215"/>
    </row>
    <row r="702" ht="15.75" customHeight="1">
      <c r="A702" s="215"/>
      <c r="B702" s="215"/>
      <c r="C702" s="215"/>
      <c r="D702" s="215"/>
      <c r="E702" s="215"/>
      <c r="F702" s="215"/>
      <c r="G702" s="215"/>
      <c r="H702" s="215"/>
      <c r="I702" s="215"/>
      <c r="J702" s="215"/>
      <c r="K702" s="215"/>
      <c r="L702" s="215"/>
      <c r="M702" s="215"/>
      <c r="N702" s="215"/>
      <c r="O702" s="215"/>
      <c r="P702" s="215"/>
      <c r="Q702" s="215"/>
      <c r="R702" s="215"/>
      <c r="S702" s="215"/>
      <c r="T702" s="215"/>
      <c r="U702" s="215"/>
      <c r="V702" s="215"/>
      <c r="W702" s="215"/>
      <c r="X702" s="215"/>
      <c r="Y702" s="215"/>
      <c r="Z702" s="215"/>
      <c r="AA702" s="215"/>
      <c r="AB702" s="215"/>
      <c r="AC702" s="215"/>
      <c r="AD702" s="215"/>
      <c r="AE702" s="215"/>
      <c r="AF702" s="215"/>
      <c r="AG702" s="215"/>
      <c r="AH702" s="215"/>
      <c r="AI702" s="215"/>
      <c r="AJ702" s="215"/>
      <c r="AK702" s="215"/>
      <c r="AL702" s="215"/>
      <c r="AM702" s="215"/>
      <c r="AN702" s="215"/>
    </row>
    <row r="703" ht="15.75" customHeight="1">
      <c r="A703" s="215"/>
      <c r="B703" s="215"/>
      <c r="C703" s="215"/>
      <c r="D703" s="215"/>
      <c r="E703" s="215"/>
      <c r="F703" s="215"/>
      <c r="G703" s="215"/>
      <c r="H703" s="215"/>
      <c r="I703" s="215"/>
      <c r="J703" s="215"/>
      <c r="K703" s="215"/>
      <c r="L703" s="215"/>
      <c r="M703" s="215"/>
      <c r="N703" s="215"/>
      <c r="O703" s="215"/>
      <c r="P703" s="215"/>
      <c r="Q703" s="215"/>
      <c r="R703" s="215"/>
      <c r="S703" s="215"/>
      <c r="T703" s="215"/>
      <c r="U703" s="215"/>
      <c r="V703" s="215"/>
      <c r="W703" s="215"/>
      <c r="X703" s="215"/>
      <c r="Y703" s="215"/>
      <c r="Z703" s="215"/>
      <c r="AA703" s="215"/>
      <c r="AB703" s="215"/>
      <c r="AC703" s="215"/>
      <c r="AD703" s="215"/>
      <c r="AE703" s="215"/>
      <c r="AF703" s="215"/>
      <c r="AG703" s="215"/>
      <c r="AH703" s="215"/>
      <c r="AI703" s="215"/>
      <c r="AJ703" s="215"/>
      <c r="AK703" s="215"/>
      <c r="AL703" s="215"/>
      <c r="AM703" s="215"/>
      <c r="AN703" s="215"/>
    </row>
    <row r="704" ht="15.75" customHeight="1">
      <c r="A704" s="215"/>
      <c r="B704" s="215"/>
      <c r="C704" s="215"/>
      <c r="D704" s="215"/>
      <c r="E704" s="215"/>
      <c r="F704" s="215"/>
      <c r="G704" s="215"/>
      <c r="H704" s="215"/>
      <c r="I704" s="215"/>
      <c r="J704" s="215"/>
      <c r="K704" s="215"/>
      <c r="L704" s="215"/>
      <c r="M704" s="215"/>
      <c r="N704" s="215"/>
      <c r="O704" s="215"/>
      <c r="P704" s="215"/>
      <c r="Q704" s="215"/>
      <c r="R704" s="215"/>
      <c r="S704" s="215"/>
      <c r="T704" s="215"/>
      <c r="U704" s="215"/>
      <c r="V704" s="215"/>
      <c r="W704" s="215"/>
      <c r="X704" s="215"/>
      <c r="Y704" s="215"/>
      <c r="Z704" s="215"/>
      <c r="AA704" s="215"/>
      <c r="AB704" s="215"/>
      <c r="AC704" s="215"/>
      <c r="AD704" s="215"/>
      <c r="AE704" s="215"/>
      <c r="AF704" s="215"/>
      <c r="AG704" s="215"/>
      <c r="AH704" s="215"/>
      <c r="AI704" s="215"/>
      <c r="AJ704" s="215"/>
      <c r="AK704" s="215"/>
      <c r="AL704" s="215"/>
      <c r="AM704" s="215"/>
      <c r="AN704" s="215"/>
    </row>
    <row r="705" ht="15.75" customHeight="1">
      <c r="A705" s="215"/>
      <c r="B705" s="215"/>
      <c r="C705" s="215"/>
      <c r="D705" s="215"/>
      <c r="E705" s="215"/>
      <c r="F705" s="215"/>
      <c r="G705" s="215"/>
      <c r="H705" s="215"/>
      <c r="I705" s="215"/>
      <c r="J705" s="215"/>
      <c r="K705" s="215"/>
      <c r="L705" s="215"/>
      <c r="M705" s="215"/>
      <c r="N705" s="215"/>
      <c r="O705" s="215"/>
      <c r="P705" s="215"/>
      <c r="Q705" s="215"/>
      <c r="R705" s="215"/>
      <c r="S705" s="215"/>
      <c r="T705" s="215"/>
      <c r="U705" s="215"/>
      <c r="V705" s="215"/>
      <c r="W705" s="215"/>
      <c r="X705" s="215"/>
      <c r="Y705" s="215"/>
      <c r="Z705" s="215"/>
      <c r="AA705" s="215"/>
      <c r="AB705" s="215"/>
      <c r="AC705" s="215"/>
      <c r="AD705" s="215"/>
      <c r="AE705" s="215"/>
      <c r="AF705" s="215"/>
      <c r="AG705" s="215"/>
      <c r="AH705" s="215"/>
      <c r="AI705" s="215"/>
      <c r="AJ705" s="215"/>
      <c r="AK705" s="215"/>
      <c r="AL705" s="215"/>
      <c r="AM705" s="215"/>
      <c r="AN705" s="215"/>
    </row>
    <row r="706" ht="15.75" customHeight="1">
      <c r="A706" s="215"/>
      <c r="B706" s="215"/>
      <c r="C706" s="215"/>
      <c r="D706" s="215"/>
      <c r="E706" s="215"/>
      <c r="F706" s="215"/>
      <c r="G706" s="215"/>
      <c r="H706" s="215"/>
      <c r="I706" s="215"/>
      <c r="J706" s="215"/>
      <c r="K706" s="215"/>
      <c r="L706" s="215"/>
      <c r="M706" s="215"/>
      <c r="N706" s="215"/>
      <c r="O706" s="215"/>
      <c r="P706" s="215"/>
      <c r="Q706" s="215"/>
      <c r="R706" s="215"/>
      <c r="S706" s="215"/>
      <c r="T706" s="215"/>
      <c r="U706" s="215"/>
      <c r="V706" s="215"/>
      <c r="W706" s="215"/>
      <c r="X706" s="215"/>
      <c r="Y706" s="215"/>
      <c r="Z706" s="215"/>
      <c r="AA706" s="215"/>
      <c r="AB706" s="215"/>
      <c r="AC706" s="215"/>
      <c r="AD706" s="215"/>
      <c r="AE706" s="215"/>
      <c r="AF706" s="215"/>
      <c r="AG706" s="215"/>
      <c r="AH706" s="215"/>
      <c r="AI706" s="215"/>
      <c r="AJ706" s="215"/>
      <c r="AK706" s="215"/>
      <c r="AL706" s="215"/>
      <c r="AM706" s="215"/>
      <c r="AN706" s="215"/>
    </row>
    <row r="707" ht="15.75" customHeight="1">
      <c r="A707" s="215"/>
      <c r="B707" s="215"/>
      <c r="C707" s="215"/>
      <c r="D707" s="215"/>
      <c r="E707" s="215"/>
      <c r="F707" s="215"/>
      <c r="G707" s="215"/>
      <c r="H707" s="215"/>
      <c r="I707" s="215"/>
      <c r="J707" s="215"/>
      <c r="K707" s="215"/>
      <c r="L707" s="215"/>
      <c r="M707" s="215"/>
      <c r="N707" s="215"/>
      <c r="O707" s="215"/>
      <c r="P707" s="215"/>
      <c r="Q707" s="215"/>
      <c r="R707" s="215"/>
      <c r="S707" s="215"/>
      <c r="T707" s="215"/>
      <c r="U707" s="215"/>
      <c r="V707" s="215"/>
      <c r="W707" s="215"/>
      <c r="X707" s="215"/>
      <c r="Y707" s="215"/>
      <c r="Z707" s="215"/>
      <c r="AA707" s="215"/>
      <c r="AB707" s="215"/>
      <c r="AC707" s="215"/>
      <c r="AD707" s="215"/>
      <c r="AE707" s="215"/>
      <c r="AF707" s="215"/>
      <c r="AG707" s="215"/>
      <c r="AH707" s="215"/>
      <c r="AI707" s="215"/>
      <c r="AJ707" s="215"/>
      <c r="AK707" s="215"/>
      <c r="AL707" s="215"/>
      <c r="AM707" s="215"/>
      <c r="AN707" s="215"/>
    </row>
    <row r="708" ht="15.75" customHeight="1">
      <c r="A708" s="215"/>
      <c r="B708" s="215"/>
      <c r="C708" s="215"/>
      <c r="D708" s="215"/>
      <c r="E708" s="215"/>
      <c r="F708" s="215"/>
      <c r="G708" s="215"/>
      <c r="H708" s="215"/>
      <c r="I708" s="215"/>
      <c r="J708" s="215"/>
      <c r="K708" s="215"/>
      <c r="L708" s="215"/>
      <c r="M708" s="215"/>
      <c r="N708" s="215"/>
      <c r="O708" s="215"/>
      <c r="P708" s="215"/>
      <c r="Q708" s="215"/>
      <c r="R708" s="215"/>
      <c r="S708" s="215"/>
      <c r="T708" s="215"/>
      <c r="U708" s="215"/>
      <c r="V708" s="215"/>
      <c r="W708" s="215"/>
      <c r="X708" s="215"/>
      <c r="Y708" s="215"/>
      <c r="Z708" s="215"/>
      <c r="AA708" s="215"/>
      <c r="AB708" s="215"/>
      <c r="AC708" s="215"/>
      <c r="AD708" s="215"/>
      <c r="AE708" s="215"/>
      <c r="AF708" s="215"/>
      <c r="AG708" s="215"/>
      <c r="AH708" s="215"/>
      <c r="AI708" s="215"/>
      <c r="AJ708" s="215"/>
      <c r="AK708" s="215"/>
      <c r="AL708" s="215"/>
      <c r="AM708" s="215"/>
      <c r="AN708" s="215"/>
    </row>
    <row r="709" ht="15.75" customHeight="1">
      <c r="A709" s="215"/>
      <c r="B709" s="215"/>
      <c r="C709" s="215"/>
      <c r="D709" s="215"/>
      <c r="E709" s="215"/>
      <c r="F709" s="215"/>
      <c r="G709" s="215"/>
      <c r="H709" s="215"/>
      <c r="I709" s="215"/>
      <c r="J709" s="215"/>
      <c r="K709" s="215"/>
      <c r="L709" s="215"/>
      <c r="M709" s="215"/>
      <c r="N709" s="215"/>
      <c r="O709" s="215"/>
      <c r="P709" s="215"/>
      <c r="Q709" s="215"/>
      <c r="R709" s="215"/>
      <c r="S709" s="215"/>
      <c r="T709" s="215"/>
      <c r="U709" s="215"/>
      <c r="V709" s="215"/>
      <c r="W709" s="215"/>
      <c r="X709" s="215"/>
      <c r="Y709" s="215"/>
      <c r="Z709" s="215"/>
      <c r="AA709" s="215"/>
      <c r="AB709" s="215"/>
      <c r="AC709" s="215"/>
      <c r="AD709" s="215"/>
      <c r="AE709" s="215"/>
      <c r="AF709" s="215"/>
      <c r="AG709" s="215"/>
      <c r="AH709" s="215"/>
      <c r="AI709" s="215"/>
      <c r="AJ709" s="215"/>
      <c r="AK709" s="215"/>
      <c r="AL709" s="215"/>
      <c r="AM709" s="215"/>
      <c r="AN709" s="215"/>
    </row>
    <row r="710" ht="15.75" customHeight="1">
      <c r="A710" s="215"/>
      <c r="B710" s="215"/>
      <c r="C710" s="215"/>
      <c r="D710" s="215"/>
      <c r="E710" s="215"/>
      <c r="F710" s="215"/>
      <c r="G710" s="215"/>
      <c r="H710" s="215"/>
      <c r="I710" s="215"/>
      <c r="J710" s="215"/>
      <c r="K710" s="215"/>
      <c r="L710" s="215"/>
      <c r="M710" s="215"/>
      <c r="N710" s="215"/>
      <c r="O710" s="215"/>
      <c r="P710" s="215"/>
      <c r="Q710" s="215"/>
      <c r="R710" s="215"/>
      <c r="S710" s="215"/>
      <c r="T710" s="215"/>
      <c r="U710" s="215"/>
      <c r="V710" s="215"/>
      <c r="W710" s="215"/>
      <c r="X710" s="215"/>
      <c r="Y710" s="215"/>
      <c r="Z710" s="215"/>
      <c r="AA710" s="215"/>
      <c r="AB710" s="215"/>
      <c r="AC710" s="215"/>
      <c r="AD710" s="215"/>
      <c r="AE710" s="215"/>
      <c r="AF710" s="215"/>
      <c r="AG710" s="215"/>
      <c r="AH710" s="215"/>
      <c r="AI710" s="215"/>
      <c r="AJ710" s="215"/>
      <c r="AK710" s="215"/>
      <c r="AL710" s="215"/>
      <c r="AM710" s="215"/>
      <c r="AN710" s="215"/>
    </row>
    <row r="711" ht="15.75" customHeight="1">
      <c r="A711" s="215"/>
      <c r="B711" s="215"/>
      <c r="C711" s="215"/>
      <c r="D711" s="215"/>
      <c r="E711" s="215"/>
      <c r="F711" s="215"/>
      <c r="G711" s="215"/>
      <c r="H711" s="215"/>
      <c r="I711" s="215"/>
      <c r="J711" s="215"/>
      <c r="K711" s="215"/>
      <c r="L711" s="215"/>
      <c r="M711" s="215"/>
      <c r="N711" s="215"/>
      <c r="O711" s="215"/>
      <c r="P711" s="215"/>
      <c r="Q711" s="215"/>
      <c r="R711" s="215"/>
      <c r="S711" s="215"/>
      <c r="T711" s="215"/>
      <c r="U711" s="215"/>
      <c r="V711" s="215"/>
      <c r="W711" s="215"/>
      <c r="X711" s="215"/>
      <c r="Y711" s="215"/>
      <c r="Z711" s="215"/>
      <c r="AA711" s="215"/>
      <c r="AB711" s="215"/>
      <c r="AC711" s="215"/>
      <c r="AD711" s="215"/>
      <c r="AE711" s="215"/>
      <c r="AF711" s="215"/>
      <c r="AG711" s="215"/>
      <c r="AH711" s="215"/>
      <c r="AI711" s="215"/>
      <c r="AJ711" s="215"/>
      <c r="AK711" s="215"/>
      <c r="AL711" s="215"/>
      <c r="AM711" s="215"/>
      <c r="AN711" s="215"/>
    </row>
    <row r="712" ht="15.75" customHeight="1">
      <c r="A712" s="215"/>
      <c r="B712" s="215"/>
      <c r="C712" s="215"/>
      <c r="D712" s="215"/>
      <c r="E712" s="215"/>
      <c r="F712" s="215"/>
      <c r="G712" s="215"/>
      <c r="H712" s="215"/>
      <c r="I712" s="215"/>
      <c r="J712" s="215"/>
      <c r="K712" s="215"/>
      <c r="L712" s="215"/>
      <c r="M712" s="215"/>
      <c r="N712" s="215"/>
      <c r="O712" s="215"/>
      <c r="P712" s="215"/>
      <c r="Q712" s="215"/>
      <c r="R712" s="215"/>
      <c r="S712" s="215"/>
      <c r="T712" s="215"/>
      <c r="U712" s="215"/>
      <c r="V712" s="215"/>
      <c r="W712" s="215"/>
      <c r="X712" s="215"/>
      <c r="Y712" s="215"/>
      <c r="Z712" s="215"/>
      <c r="AA712" s="215"/>
      <c r="AB712" s="215"/>
      <c r="AC712" s="215"/>
      <c r="AD712" s="215"/>
      <c r="AE712" s="215"/>
      <c r="AF712" s="215"/>
      <c r="AG712" s="215"/>
      <c r="AH712" s="215"/>
      <c r="AI712" s="215"/>
      <c r="AJ712" s="215"/>
      <c r="AK712" s="215"/>
      <c r="AL712" s="215"/>
      <c r="AM712" s="215"/>
      <c r="AN712" s="215"/>
    </row>
    <row r="713" ht="15.75" customHeight="1">
      <c r="A713" s="215"/>
      <c r="B713" s="215"/>
      <c r="C713" s="215"/>
      <c r="D713" s="215"/>
      <c r="E713" s="215"/>
      <c r="F713" s="215"/>
      <c r="G713" s="215"/>
      <c r="H713" s="215"/>
      <c r="I713" s="215"/>
      <c r="J713" s="215"/>
      <c r="K713" s="215"/>
      <c r="L713" s="215"/>
      <c r="M713" s="215"/>
      <c r="N713" s="215"/>
      <c r="O713" s="215"/>
      <c r="P713" s="215"/>
      <c r="Q713" s="215"/>
      <c r="R713" s="215"/>
      <c r="S713" s="215"/>
      <c r="T713" s="215"/>
      <c r="U713" s="215"/>
      <c r="V713" s="215"/>
      <c r="W713" s="215"/>
      <c r="X713" s="215"/>
      <c r="Y713" s="215"/>
      <c r="Z713" s="215"/>
      <c r="AA713" s="215"/>
      <c r="AB713" s="215"/>
      <c r="AC713" s="215"/>
      <c r="AD713" s="215"/>
      <c r="AE713" s="215"/>
      <c r="AF713" s="215"/>
      <c r="AG713" s="215"/>
      <c r="AH713" s="215"/>
      <c r="AI713" s="215"/>
      <c r="AJ713" s="215"/>
      <c r="AK713" s="215"/>
      <c r="AL713" s="215"/>
      <c r="AM713" s="215"/>
      <c r="AN713" s="215"/>
    </row>
    <row r="714" ht="15.75" customHeight="1">
      <c r="A714" s="215"/>
      <c r="B714" s="215"/>
      <c r="C714" s="215"/>
      <c r="D714" s="215"/>
      <c r="E714" s="215"/>
      <c r="F714" s="215"/>
      <c r="G714" s="215"/>
      <c r="H714" s="215"/>
      <c r="I714" s="215"/>
      <c r="J714" s="215"/>
      <c r="K714" s="215"/>
      <c r="L714" s="215"/>
      <c r="M714" s="215"/>
      <c r="N714" s="215"/>
      <c r="O714" s="215"/>
      <c r="P714" s="215"/>
      <c r="Q714" s="215"/>
      <c r="R714" s="215"/>
      <c r="S714" s="215"/>
      <c r="T714" s="215"/>
      <c r="U714" s="215"/>
      <c r="V714" s="215"/>
      <c r="W714" s="215"/>
      <c r="X714" s="215"/>
      <c r="Y714" s="215"/>
      <c r="Z714" s="215"/>
      <c r="AA714" s="215"/>
      <c r="AB714" s="215"/>
      <c r="AC714" s="215"/>
      <c r="AD714" s="215"/>
      <c r="AE714" s="215"/>
      <c r="AF714" s="215"/>
      <c r="AG714" s="215"/>
      <c r="AH714" s="215"/>
      <c r="AI714" s="215"/>
      <c r="AJ714" s="215"/>
      <c r="AK714" s="215"/>
      <c r="AL714" s="215"/>
      <c r="AM714" s="215"/>
      <c r="AN714" s="215"/>
    </row>
    <row r="715" ht="15.75" customHeight="1">
      <c r="A715" s="215"/>
      <c r="B715" s="215"/>
      <c r="C715" s="215"/>
      <c r="D715" s="215"/>
      <c r="E715" s="215"/>
      <c r="F715" s="215"/>
      <c r="G715" s="215"/>
      <c r="H715" s="215"/>
      <c r="I715" s="215"/>
      <c r="J715" s="215"/>
      <c r="K715" s="215"/>
      <c r="L715" s="215"/>
      <c r="M715" s="215"/>
      <c r="N715" s="215"/>
      <c r="O715" s="215"/>
      <c r="P715" s="215"/>
      <c r="Q715" s="215"/>
      <c r="R715" s="215"/>
      <c r="S715" s="215"/>
      <c r="T715" s="215"/>
      <c r="U715" s="215"/>
      <c r="V715" s="215"/>
      <c r="W715" s="215"/>
      <c r="X715" s="215"/>
      <c r="Y715" s="215"/>
      <c r="Z715" s="215"/>
      <c r="AA715" s="215"/>
      <c r="AB715" s="215"/>
      <c r="AC715" s="215"/>
      <c r="AD715" s="215"/>
      <c r="AE715" s="215"/>
      <c r="AF715" s="215"/>
      <c r="AG715" s="215"/>
      <c r="AH715" s="215"/>
      <c r="AI715" s="215"/>
      <c r="AJ715" s="215"/>
      <c r="AK715" s="215"/>
      <c r="AL715" s="215"/>
      <c r="AM715" s="215"/>
      <c r="AN715" s="215"/>
    </row>
    <row r="716" ht="15.75" customHeight="1">
      <c r="A716" s="215"/>
      <c r="B716" s="215"/>
      <c r="C716" s="215"/>
      <c r="D716" s="215"/>
      <c r="E716" s="215"/>
      <c r="F716" s="215"/>
      <c r="G716" s="215"/>
      <c r="H716" s="215"/>
      <c r="I716" s="215"/>
      <c r="J716" s="215"/>
      <c r="K716" s="215"/>
      <c r="L716" s="215"/>
      <c r="M716" s="215"/>
      <c r="N716" s="215"/>
      <c r="O716" s="215"/>
      <c r="P716" s="215"/>
      <c r="Q716" s="215"/>
      <c r="R716" s="215"/>
      <c r="S716" s="215"/>
      <c r="T716" s="215"/>
      <c r="U716" s="215"/>
      <c r="V716" s="215"/>
      <c r="W716" s="215"/>
      <c r="X716" s="215"/>
      <c r="Y716" s="215"/>
      <c r="Z716" s="215"/>
      <c r="AA716" s="215"/>
      <c r="AB716" s="215"/>
      <c r="AC716" s="215"/>
      <c r="AD716" s="215"/>
      <c r="AE716" s="215"/>
      <c r="AF716" s="215"/>
      <c r="AG716" s="215"/>
      <c r="AH716" s="215"/>
      <c r="AI716" s="215"/>
      <c r="AJ716" s="215"/>
      <c r="AK716" s="215"/>
      <c r="AL716" s="215"/>
      <c r="AM716" s="215"/>
      <c r="AN716" s="215"/>
    </row>
    <row r="717" ht="15.75" customHeight="1">
      <c r="A717" s="215"/>
      <c r="B717" s="215"/>
      <c r="C717" s="215"/>
      <c r="D717" s="215"/>
      <c r="E717" s="215"/>
      <c r="F717" s="215"/>
      <c r="G717" s="215"/>
      <c r="H717" s="215"/>
      <c r="I717" s="215"/>
      <c r="J717" s="215"/>
      <c r="K717" s="215"/>
      <c r="L717" s="215"/>
      <c r="M717" s="215"/>
      <c r="N717" s="215"/>
      <c r="O717" s="215"/>
      <c r="P717" s="215"/>
      <c r="Q717" s="215"/>
      <c r="R717" s="215"/>
      <c r="S717" s="215"/>
      <c r="T717" s="215"/>
      <c r="U717" s="215"/>
      <c r="V717" s="215"/>
      <c r="W717" s="215"/>
      <c r="X717" s="215"/>
      <c r="Y717" s="215"/>
      <c r="Z717" s="215"/>
      <c r="AA717" s="215"/>
      <c r="AB717" s="215"/>
      <c r="AC717" s="215"/>
      <c r="AD717" s="215"/>
      <c r="AE717" s="215"/>
      <c r="AF717" s="215"/>
      <c r="AG717" s="215"/>
      <c r="AH717" s="215"/>
      <c r="AI717" s="215"/>
      <c r="AJ717" s="215"/>
      <c r="AK717" s="215"/>
      <c r="AL717" s="215"/>
      <c r="AM717" s="215"/>
      <c r="AN717" s="215"/>
    </row>
    <row r="718" ht="15.75" customHeight="1">
      <c r="A718" s="215"/>
      <c r="B718" s="215"/>
      <c r="C718" s="215"/>
      <c r="D718" s="215"/>
      <c r="E718" s="215"/>
      <c r="F718" s="215"/>
      <c r="G718" s="215"/>
      <c r="H718" s="215"/>
      <c r="I718" s="215"/>
      <c r="J718" s="215"/>
      <c r="K718" s="215"/>
      <c r="L718" s="215"/>
      <c r="M718" s="215"/>
      <c r="N718" s="215"/>
      <c r="O718" s="215"/>
      <c r="P718" s="215"/>
      <c r="Q718" s="215"/>
      <c r="R718" s="215"/>
      <c r="S718" s="215"/>
      <c r="T718" s="215"/>
      <c r="U718" s="215"/>
      <c r="V718" s="215"/>
      <c r="W718" s="215"/>
      <c r="X718" s="215"/>
      <c r="Y718" s="215"/>
      <c r="Z718" s="215"/>
      <c r="AA718" s="215"/>
      <c r="AB718" s="215"/>
      <c r="AC718" s="215"/>
      <c r="AD718" s="215"/>
      <c r="AE718" s="215"/>
      <c r="AF718" s="215"/>
      <c r="AG718" s="215"/>
      <c r="AH718" s="215"/>
      <c r="AI718" s="215"/>
      <c r="AJ718" s="215"/>
      <c r="AK718" s="215"/>
      <c r="AL718" s="215"/>
      <c r="AM718" s="215"/>
      <c r="AN718" s="215"/>
    </row>
    <row r="719" ht="15.75" customHeight="1">
      <c r="A719" s="215"/>
      <c r="B719" s="215"/>
      <c r="C719" s="215"/>
      <c r="D719" s="215"/>
      <c r="E719" s="215"/>
      <c r="F719" s="215"/>
      <c r="G719" s="215"/>
      <c r="H719" s="215"/>
      <c r="I719" s="215"/>
      <c r="J719" s="215"/>
      <c r="K719" s="215"/>
      <c r="L719" s="215"/>
      <c r="M719" s="215"/>
      <c r="N719" s="215"/>
      <c r="O719" s="215"/>
      <c r="P719" s="215"/>
      <c r="Q719" s="215"/>
      <c r="R719" s="215"/>
      <c r="S719" s="215"/>
      <c r="T719" s="215"/>
      <c r="U719" s="215"/>
      <c r="V719" s="215"/>
      <c r="W719" s="215"/>
      <c r="X719" s="215"/>
      <c r="Y719" s="215"/>
      <c r="Z719" s="215"/>
      <c r="AA719" s="215"/>
      <c r="AB719" s="215"/>
      <c r="AC719" s="215"/>
      <c r="AD719" s="215"/>
      <c r="AE719" s="215"/>
      <c r="AF719" s="215"/>
      <c r="AG719" s="215"/>
      <c r="AH719" s="215"/>
      <c r="AI719" s="215"/>
      <c r="AJ719" s="215"/>
      <c r="AK719" s="215"/>
      <c r="AL719" s="215"/>
      <c r="AM719" s="215"/>
      <c r="AN719" s="215"/>
    </row>
    <row r="720" ht="15.75" customHeight="1">
      <c r="A720" s="215"/>
      <c r="B720" s="215"/>
      <c r="C720" s="215"/>
      <c r="D720" s="215"/>
      <c r="E720" s="215"/>
      <c r="F720" s="215"/>
      <c r="G720" s="215"/>
      <c r="H720" s="215"/>
      <c r="I720" s="215"/>
      <c r="J720" s="215"/>
      <c r="K720" s="215"/>
      <c r="L720" s="215"/>
      <c r="M720" s="215"/>
      <c r="N720" s="215"/>
      <c r="O720" s="215"/>
      <c r="P720" s="215"/>
      <c r="Q720" s="215"/>
      <c r="R720" s="215"/>
      <c r="S720" s="215"/>
      <c r="T720" s="215"/>
      <c r="U720" s="215"/>
      <c r="V720" s="215"/>
      <c r="W720" s="215"/>
      <c r="X720" s="215"/>
      <c r="Y720" s="215"/>
      <c r="Z720" s="215"/>
      <c r="AA720" s="215"/>
      <c r="AB720" s="215"/>
      <c r="AC720" s="215"/>
      <c r="AD720" s="215"/>
      <c r="AE720" s="215"/>
      <c r="AF720" s="215"/>
      <c r="AG720" s="215"/>
      <c r="AH720" s="215"/>
      <c r="AI720" s="215"/>
      <c r="AJ720" s="215"/>
      <c r="AK720" s="215"/>
      <c r="AL720" s="215"/>
      <c r="AM720" s="215"/>
      <c r="AN720" s="215"/>
    </row>
    <row r="721" ht="15.75" customHeight="1">
      <c r="A721" s="215"/>
      <c r="B721" s="215"/>
      <c r="C721" s="215"/>
      <c r="D721" s="215"/>
      <c r="E721" s="215"/>
      <c r="F721" s="215"/>
      <c r="G721" s="215"/>
      <c r="H721" s="215"/>
      <c r="I721" s="215"/>
      <c r="J721" s="215"/>
      <c r="K721" s="215"/>
      <c r="L721" s="215"/>
      <c r="M721" s="215"/>
      <c r="N721" s="215"/>
      <c r="O721" s="215"/>
      <c r="P721" s="215"/>
      <c r="Q721" s="215"/>
      <c r="R721" s="215"/>
      <c r="S721" s="215"/>
      <c r="T721" s="215"/>
      <c r="U721" s="215"/>
      <c r="V721" s="215"/>
      <c r="W721" s="215"/>
      <c r="X721" s="215"/>
      <c r="Y721" s="215"/>
      <c r="Z721" s="215"/>
      <c r="AA721" s="215"/>
      <c r="AB721" s="215"/>
      <c r="AC721" s="215"/>
      <c r="AD721" s="215"/>
      <c r="AE721" s="215"/>
      <c r="AF721" s="215"/>
      <c r="AG721" s="215"/>
      <c r="AH721" s="215"/>
      <c r="AI721" s="215"/>
      <c r="AJ721" s="215"/>
      <c r="AK721" s="215"/>
      <c r="AL721" s="215"/>
      <c r="AM721" s="215"/>
      <c r="AN721" s="215"/>
    </row>
    <row r="722" ht="15.75" customHeight="1">
      <c r="A722" s="215"/>
      <c r="B722" s="215"/>
      <c r="C722" s="215"/>
      <c r="D722" s="215"/>
      <c r="E722" s="215"/>
      <c r="F722" s="215"/>
      <c r="G722" s="215"/>
      <c r="H722" s="215"/>
      <c r="I722" s="215"/>
      <c r="J722" s="215"/>
      <c r="K722" s="215"/>
      <c r="L722" s="215"/>
      <c r="M722" s="215"/>
      <c r="N722" s="215"/>
      <c r="O722" s="215"/>
      <c r="P722" s="215"/>
      <c r="Q722" s="215"/>
      <c r="R722" s="215"/>
      <c r="S722" s="215"/>
      <c r="T722" s="215"/>
      <c r="U722" s="215"/>
      <c r="V722" s="215"/>
      <c r="W722" s="215"/>
      <c r="X722" s="215"/>
      <c r="Y722" s="215"/>
      <c r="Z722" s="215"/>
      <c r="AA722" s="215"/>
      <c r="AB722" s="215"/>
      <c r="AC722" s="215"/>
      <c r="AD722" s="215"/>
      <c r="AE722" s="215"/>
      <c r="AF722" s="215"/>
      <c r="AG722" s="215"/>
      <c r="AH722" s="215"/>
      <c r="AI722" s="215"/>
      <c r="AJ722" s="215"/>
      <c r="AK722" s="215"/>
      <c r="AL722" s="215"/>
      <c r="AM722" s="215"/>
      <c r="AN722" s="215"/>
    </row>
    <row r="723" ht="15.75" customHeight="1">
      <c r="A723" s="215"/>
      <c r="B723" s="215"/>
      <c r="C723" s="215"/>
      <c r="D723" s="215"/>
      <c r="E723" s="215"/>
      <c r="F723" s="215"/>
      <c r="G723" s="215"/>
      <c r="H723" s="215"/>
      <c r="I723" s="215"/>
      <c r="J723" s="215"/>
      <c r="K723" s="215"/>
      <c r="L723" s="215"/>
      <c r="M723" s="215"/>
      <c r="N723" s="215"/>
      <c r="O723" s="215"/>
      <c r="P723" s="215"/>
      <c r="Q723" s="215"/>
      <c r="R723" s="215"/>
      <c r="S723" s="215"/>
      <c r="T723" s="215"/>
      <c r="U723" s="215"/>
      <c r="V723" s="215"/>
      <c r="W723" s="215"/>
      <c r="X723" s="215"/>
      <c r="Y723" s="215"/>
      <c r="Z723" s="215"/>
      <c r="AA723" s="215"/>
      <c r="AB723" s="215"/>
      <c r="AC723" s="215"/>
      <c r="AD723" s="215"/>
      <c r="AE723" s="215"/>
      <c r="AF723" s="215"/>
      <c r="AG723" s="215"/>
      <c r="AH723" s="215"/>
      <c r="AI723" s="215"/>
      <c r="AJ723" s="215"/>
      <c r="AK723" s="215"/>
      <c r="AL723" s="215"/>
      <c r="AM723" s="215"/>
      <c r="AN723" s="215"/>
    </row>
    <row r="724" ht="15.75" customHeight="1">
      <c r="A724" s="215"/>
      <c r="B724" s="215"/>
      <c r="C724" s="215"/>
      <c r="D724" s="215"/>
      <c r="E724" s="215"/>
      <c r="F724" s="215"/>
      <c r="G724" s="215"/>
      <c r="H724" s="215"/>
      <c r="I724" s="215"/>
      <c r="J724" s="215"/>
      <c r="K724" s="215"/>
      <c r="L724" s="215"/>
      <c r="M724" s="215"/>
      <c r="N724" s="215"/>
      <c r="O724" s="215"/>
      <c r="P724" s="215"/>
      <c r="Q724" s="215"/>
      <c r="R724" s="215"/>
      <c r="S724" s="215"/>
      <c r="T724" s="215"/>
      <c r="U724" s="215"/>
      <c r="V724" s="215"/>
      <c r="W724" s="215"/>
      <c r="X724" s="215"/>
      <c r="Y724" s="215"/>
      <c r="Z724" s="215"/>
      <c r="AA724" s="215"/>
      <c r="AB724" s="215"/>
      <c r="AC724" s="215"/>
      <c r="AD724" s="215"/>
      <c r="AE724" s="215"/>
      <c r="AF724" s="215"/>
      <c r="AG724" s="215"/>
      <c r="AH724" s="215"/>
      <c r="AI724" s="215"/>
      <c r="AJ724" s="215"/>
      <c r="AK724" s="215"/>
      <c r="AL724" s="215"/>
      <c r="AM724" s="215"/>
      <c r="AN724" s="215"/>
    </row>
    <row r="725" ht="15.75" customHeight="1">
      <c r="A725" s="215"/>
      <c r="B725" s="215"/>
      <c r="C725" s="215"/>
      <c r="D725" s="215"/>
      <c r="E725" s="215"/>
      <c r="F725" s="215"/>
      <c r="G725" s="215"/>
      <c r="H725" s="215"/>
      <c r="I725" s="215"/>
      <c r="J725" s="215"/>
      <c r="K725" s="215"/>
      <c r="L725" s="215"/>
      <c r="M725" s="215"/>
      <c r="N725" s="215"/>
      <c r="O725" s="215"/>
      <c r="P725" s="215"/>
      <c r="Q725" s="215"/>
      <c r="R725" s="215"/>
      <c r="S725" s="215"/>
      <c r="T725" s="215"/>
      <c r="U725" s="215"/>
      <c r="V725" s="215"/>
      <c r="W725" s="215"/>
      <c r="X725" s="215"/>
      <c r="Y725" s="215"/>
      <c r="Z725" s="215"/>
      <c r="AA725" s="215"/>
      <c r="AB725" s="215"/>
      <c r="AC725" s="215"/>
      <c r="AD725" s="215"/>
      <c r="AE725" s="215"/>
      <c r="AF725" s="215"/>
      <c r="AG725" s="215"/>
      <c r="AH725" s="215"/>
      <c r="AI725" s="215"/>
      <c r="AJ725" s="215"/>
      <c r="AK725" s="215"/>
      <c r="AL725" s="215"/>
      <c r="AM725" s="215"/>
      <c r="AN725" s="215"/>
    </row>
    <row r="726" ht="15.75" customHeight="1">
      <c r="A726" s="215"/>
      <c r="B726" s="215"/>
      <c r="C726" s="215"/>
      <c r="D726" s="215"/>
      <c r="E726" s="215"/>
      <c r="F726" s="215"/>
      <c r="G726" s="215"/>
      <c r="H726" s="215"/>
      <c r="I726" s="215"/>
      <c r="J726" s="215"/>
      <c r="K726" s="215"/>
      <c r="L726" s="215"/>
      <c r="M726" s="215"/>
      <c r="N726" s="215"/>
      <c r="O726" s="215"/>
      <c r="P726" s="215"/>
      <c r="Q726" s="215"/>
      <c r="R726" s="215"/>
      <c r="S726" s="215"/>
      <c r="T726" s="215"/>
      <c r="U726" s="215"/>
      <c r="V726" s="215"/>
      <c r="W726" s="215"/>
      <c r="X726" s="215"/>
      <c r="Y726" s="215"/>
      <c r="Z726" s="215"/>
      <c r="AA726" s="215"/>
      <c r="AB726" s="215"/>
      <c r="AC726" s="215"/>
      <c r="AD726" s="215"/>
      <c r="AE726" s="215"/>
      <c r="AF726" s="215"/>
      <c r="AG726" s="215"/>
      <c r="AH726" s="215"/>
      <c r="AI726" s="215"/>
      <c r="AJ726" s="215"/>
      <c r="AK726" s="215"/>
      <c r="AL726" s="215"/>
      <c r="AM726" s="215"/>
      <c r="AN726" s="215"/>
    </row>
    <row r="727" ht="15.75" customHeight="1">
      <c r="A727" s="215"/>
      <c r="B727" s="215"/>
      <c r="C727" s="215"/>
      <c r="D727" s="215"/>
      <c r="E727" s="215"/>
      <c r="F727" s="215"/>
      <c r="G727" s="215"/>
      <c r="H727" s="215"/>
      <c r="I727" s="215"/>
      <c r="J727" s="215"/>
      <c r="K727" s="215"/>
      <c r="L727" s="215"/>
      <c r="M727" s="215"/>
      <c r="N727" s="215"/>
      <c r="O727" s="215"/>
      <c r="P727" s="215"/>
      <c r="Q727" s="215"/>
      <c r="R727" s="215"/>
      <c r="S727" s="215"/>
      <c r="T727" s="215"/>
      <c r="U727" s="215"/>
      <c r="V727" s="215"/>
      <c r="W727" s="215"/>
      <c r="X727" s="215"/>
      <c r="Y727" s="215"/>
      <c r="Z727" s="215"/>
      <c r="AA727" s="215"/>
      <c r="AB727" s="215"/>
      <c r="AC727" s="215"/>
      <c r="AD727" s="215"/>
      <c r="AE727" s="215"/>
      <c r="AF727" s="215"/>
      <c r="AG727" s="215"/>
      <c r="AH727" s="215"/>
      <c r="AI727" s="215"/>
      <c r="AJ727" s="215"/>
      <c r="AK727" s="215"/>
      <c r="AL727" s="215"/>
      <c r="AM727" s="215"/>
      <c r="AN727" s="215"/>
    </row>
    <row r="728" ht="15.75" customHeight="1">
      <c r="A728" s="215"/>
      <c r="B728" s="215"/>
      <c r="C728" s="215"/>
      <c r="D728" s="215"/>
      <c r="E728" s="215"/>
      <c r="F728" s="215"/>
      <c r="G728" s="215"/>
      <c r="H728" s="215"/>
      <c r="I728" s="215"/>
      <c r="J728" s="215"/>
      <c r="K728" s="215"/>
      <c r="L728" s="215"/>
      <c r="M728" s="215"/>
      <c r="N728" s="215"/>
      <c r="O728" s="215"/>
      <c r="P728" s="215"/>
      <c r="Q728" s="215"/>
      <c r="R728" s="215"/>
      <c r="S728" s="215"/>
      <c r="T728" s="215"/>
      <c r="U728" s="215"/>
      <c r="V728" s="215"/>
      <c r="W728" s="215"/>
      <c r="X728" s="215"/>
      <c r="Y728" s="215"/>
      <c r="Z728" s="215"/>
      <c r="AA728" s="215"/>
      <c r="AB728" s="215"/>
      <c r="AC728" s="215"/>
      <c r="AD728" s="215"/>
      <c r="AE728" s="215"/>
      <c r="AF728" s="215"/>
      <c r="AG728" s="215"/>
      <c r="AH728" s="215"/>
      <c r="AI728" s="215"/>
      <c r="AJ728" s="215"/>
      <c r="AK728" s="215"/>
      <c r="AL728" s="215"/>
      <c r="AM728" s="215"/>
      <c r="AN728" s="215"/>
    </row>
    <row r="729" ht="15.75" customHeight="1">
      <c r="A729" s="215"/>
      <c r="B729" s="215"/>
      <c r="C729" s="215"/>
      <c r="D729" s="215"/>
      <c r="E729" s="215"/>
      <c r="F729" s="215"/>
      <c r="G729" s="215"/>
      <c r="H729" s="215"/>
      <c r="I729" s="215"/>
      <c r="J729" s="215"/>
      <c r="K729" s="215"/>
      <c r="L729" s="215"/>
      <c r="M729" s="215"/>
      <c r="N729" s="215"/>
      <c r="O729" s="215"/>
      <c r="P729" s="215"/>
      <c r="Q729" s="215"/>
      <c r="R729" s="215"/>
      <c r="S729" s="215"/>
      <c r="T729" s="215"/>
      <c r="U729" s="215"/>
      <c r="V729" s="215"/>
      <c r="W729" s="215"/>
      <c r="X729" s="215"/>
      <c r="Y729" s="215"/>
      <c r="Z729" s="215"/>
      <c r="AA729" s="215"/>
      <c r="AB729" s="215"/>
      <c r="AC729" s="215"/>
      <c r="AD729" s="215"/>
      <c r="AE729" s="215"/>
      <c r="AF729" s="215"/>
      <c r="AG729" s="215"/>
      <c r="AH729" s="215"/>
      <c r="AI729" s="215"/>
      <c r="AJ729" s="215"/>
      <c r="AK729" s="215"/>
      <c r="AL729" s="215"/>
      <c r="AM729" s="215"/>
      <c r="AN729" s="215"/>
    </row>
    <row r="730" ht="15.75" customHeight="1">
      <c r="A730" s="215"/>
      <c r="B730" s="215"/>
      <c r="C730" s="215"/>
      <c r="D730" s="215"/>
      <c r="E730" s="215"/>
      <c r="F730" s="215"/>
      <c r="G730" s="215"/>
      <c r="H730" s="215"/>
      <c r="I730" s="215"/>
      <c r="J730" s="215"/>
      <c r="K730" s="215"/>
      <c r="L730" s="215"/>
      <c r="M730" s="215"/>
      <c r="N730" s="215"/>
      <c r="O730" s="215"/>
      <c r="P730" s="215"/>
      <c r="Q730" s="215"/>
      <c r="R730" s="215"/>
      <c r="S730" s="215"/>
      <c r="T730" s="215"/>
      <c r="U730" s="215"/>
      <c r="V730" s="215"/>
      <c r="W730" s="215"/>
      <c r="X730" s="215"/>
      <c r="Y730" s="215"/>
      <c r="Z730" s="215"/>
      <c r="AA730" s="215"/>
      <c r="AB730" s="215"/>
      <c r="AC730" s="215"/>
      <c r="AD730" s="215"/>
      <c r="AE730" s="215"/>
      <c r="AF730" s="215"/>
      <c r="AG730" s="215"/>
      <c r="AH730" s="215"/>
      <c r="AI730" s="215"/>
      <c r="AJ730" s="215"/>
      <c r="AK730" s="215"/>
      <c r="AL730" s="215"/>
      <c r="AM730" s="215"/>
      <c r="AN730" s="215"/>
    </row>
    <row r="731" ht="15.75" customHeight="1">
      <c r="A731" s="215"/>
      <c r="B731" s="215"/>
      <c r="C731" s="215"/>
      <c r="D731" s="215"/>
      <c r="E731" s="215"/>
      <c r="F731" s="215"/>
      <c r="G731" s="215"/>
      <c r="H731" s="215"/>
      <c r="I731" s="215"/>
      <c r="J731" s="215"/>
      <c r="K731" s="215"/>
      <c r="L731" s="215"/>
      <c r="M731" s="215"/>
      <c r="N731" s="215"/>
      <c r="O731" s="215"/>
      <c r="P731" s="215"/>
      <c r="Q731" s="215"/>
      <c r="R731" s="215"/>
      <c r="S731" s="215"/>
      <c r="T731" s="215"/>
      <c r="U731" s="215"/>
      <c r="V731" s="215"/>
      <c r="W731" s="215"/>
      <c r="X731" s="215"/>
      <c r="Y731" s="215"/>
      <c r="Z731" s="215"/>
      <c r="AA731" s="215"/>
      <c r="AB731" s="215"/>
      <c r="AC731" s="215"/>
      <c r="AD731" s="215"/>
      <c r="AE731" s="215"/>
      <c r="AF731" s="215"/>
      <c r="AG731" s="215"/>
      <c r="AH731" s="215"/>
      <c r="AI731" s="215"/>
      <c r="AJ731" s="215"/>
      <c r="AK731" s="215"/>
      <c r="AL731" s="215"/>
      <c r="AM731" s="215"/>
      <c r="AN731" s="215"/>
    </row>
    <row r="732" ht="15.75" customHeight="1">
      <c r="A732" s="215"/>
      <c r="B732" s="215"/>
      <c r="C732" s="215"/>
      <c r="D732" s="215"/>
      <c r="E732" s="215"/>
      <c r="F732" s="215"/>
      <c r="G732" s="215"/>
      <c r="H732" s="215"/>
      <c r="I732" s="215"/>
      <c r="J732" s="215"/>
      <c r="K732" s="215"/>
      <c r="L732" s="215"/>
      <c r="M732" s="215"/>
      <c r="N732" s="215"/>
      <c r="O732" s="215"/>
      <c r="P732" s="215"/>
      <c r="Q732" s="215"/>
      <c r="R732" s="215"/>
      <c r="S732" s="215"/>
      <c r="T732" s="215"/>
      <c r="U732" s="215"/>
      <c r="V732" s="215"/>
      <c r="W732" s="215"/>
      <c r="X732" s="215"/>
      <c r="Y732" s="215"/>
      <c r="Z732" s="215"/>
      <c r="AA732" s="215"/>
      <c r="AB732" s="215"/>
      <c r="AC732" s="215"/>
      <c r="AD732" s="215"/>
      <c r="AE732" s="215"/>
      <c r="AF732" s="215"/>
      <c r="AG732" s="215"/>
      <c r="AH732" s="215"/>
      <c r="AI732" s="215"/>
      <c r="AJ732" s="215"/>
      <c r="AK732" s="215"/>
      <c r="AL732" s="215"/>
      <c r="AM732" s="215"/>
      <c r="AN732" s="215"/>
    </row>
    <row r="733" ht="15.75" customHeight="1">
      <c r="A733" s="215"/>
      <c r="B733" s="215"/>
      <c r="C733" s="215"/>
      <c r="D733" s="215"/>
      <c r="E733" s="215"/>
      <c r="F733" s="215"/>
      <c r="G733" s="215"/>
      <c r="H733" s="215"/>
      <c r="I733" s="215"/>
      <c r="J733" s="215"/>
      <c r="K733" s="215"/>
      <c r="L733" s="215"/>
      <c r="M733" s="215"/>
      <c r="N733" s="215"/>
      <c r="O733" s="215"/>
      <c r="P733" s="215"/>
      <c r="Q733" s="215"/>
      <c r="R733" s="215"/>
      <c r="S733" s="215"/>
      <c r="T733" s="215"/>
      <c r="U733" s="215"/>
      <c r="V733" s="215"/>
      <c r="W733" s="215"/>
      <c r="X733" s="215"/>
      <c r="Y733" s="215"/>
      <c r="Z733" s="215"/>
      <c r="AA733" s="215"/>
      <c r="AB733" s="215"/>
      <c r="AC733" s="215"/>
      <c r="AD733" s="215"/>
      <c r="AE733" s="215"/>
      <c r="AF733" s="215"/>
      <c r="AG733" s="215"/>
      <c r="AH733" s="215"/>
      <c r="AI733" s="215"/>
      <c r="AJ733" s="215"/>
      <c r="AK733" s="215"/>
      <c r="AL733" s="215"/>
      <c r="AM733" s="215"/>
      <c r="AN733" s="215"/>
    </row>
    <row r="734" ht="15.75" customHeight="1">
      <c r="A734" s="215"/>
      <c r="B734" s="215"/>
      <c r="C734" s="215"/>
      <c r="D734" s="215"/>
      <c r="E734" s="215"/>
      <c r="F734" s="215"/>
      <c r="G734" s="215"/>
      <c r="H734" s="215"/>
      <c r="I734" s="215"/>
      <c r="J734" s="215"/>
      <c r="K734" s="215"/>
      <c r="L734" s="215"/>
      <c r="M734" s="215"/>
      <c r="N734" s="215"/>
      <c r="O734" s="215"/>
      <c r="P734" s="215"/>
      <c r="Q734" s="215"/>
      <c r="R734" s="215"/>
      <c r="S734" s="215"/>
      <c r="T734" s="215"/>
      <c r="U734" s="215"/>
      <c r="V734" s="215"/>
      <c r="W734" s="215"/>
      <c r="X734" s="215"/>
      <c r="Y734" s="215"/>
      <c r="Z734" s="215"/>
      <c r="AA734" s="215"/>
      <c r="AB734" s="215"/>
      <c r="AC734" s="215"/>
      <c r="AD734" s="215"/>
      <c r="AE734" s="215"/>
      <c r="AF734" s="215"/>
      <c r="AG734" s="215"/>
      <c r="AH734" s="215"/>
      <c r="AI734" s="215"/>
      <c r="AJ734" s="215"/>
      <c r="AK734" s="215"/>
      <c r="AL734" s="215"/>
      <c r="AM734" s="215"/>
      <c r="AN734" s="215"/>
    </row>
    <row r="735" ht="15.75" customHeight="1">
      <c r="A735" s="215"/>
      <c r="B735" s="215"/>
      <c r="C735" s="215"/>
      <c r="D735" s="215"/>
      <c r="E735" s="215"/>
      <c r="F735" s="215"/>
      <c r="G735" s="215"/>
      <c r="H735" s="215"/>
      <c r="I735" s="215"/>
      <c r="J735" s="215"/>
      <c r="K735" s="215"/>
      <c r="L735" s="215"/>
      <c r="M735" s="215"/>
      <c r="N735" s="215"/>
      <c r="O735" s="215"/>
      <c r="P735" s="215"/>
      <c r="Q735" s="215"/>
      <c r="R735" s="215"/>
      <c r="S735" s="215"/>
      <c r="T735" s="215"/>
      <c r="U735" s="215"/>
      <c r="V735" s="215"/>
      <c r="W735" s="215"/>
      <c r="X735" s="215"/>
      <c r="Y735" s="215"/>
      <c r="Z735" s="215"/>
      <c r="AA735" s="215"/>
      <c r="AB735" s="215"/>
      <c r="AC735" s="215"/>
      <c r="AD735" s="215"/>
      <c r="AE735" s="215"/>
      <c r="AF735" s="215"/>
      <c r="AG735" s="215"/>
      <c r="AH735" s="215"/>
      <c r="AI735" s="215"/>
      <c r="AJ735" s="215"/>
      <c r="AK735" s="215"/>
      <c r="AL735" s="215"/>
      <c r="AM735" s="215"/>
      <c r="AN735" s="215"/>
    </row>
    <row r="736" ht="15.75" customHeight="1">
      <c r="A736" s="215"/>
      <c r="B736" s="215"/>
      <c r="C736" s="215"/>
      <c r="D736" s="215"/>
      <c r="E736" s="215"/>
      <c r="F736" s="215"/>
      <c r="G736" s="215"/>
      <c r="H736" s="215"/>
      <c r="I736" s="215"/>
      <c r="J736" s="215"/>
      <c r="K736" s="215"/>
      <c r="L736" s="215"/>
      <c r="M736" s="215"/>
      <c r="N736" s="215"/>
      <c r="O736" s="215"/>
      <c r="P736" s="215"/>
      <c r="Q736" s="215"/>
      <c r="R736" s="215"/>
      <c r="S736" s="215"/>
      <c r="T736" s="215"/>
      <c r="U736" s="215"/>
      <c r="V736" s="215"/>
      <c r="W736" s="215"/>
      <c r="X736" s="215"/>
      <c r="Y736" s="215"/>
      <c r="Z736" s="215"/>
      <c r="AA736" s="215"/>
      <c r="AB736" s="215"/>
      <c r="AC736" s="215"/>
      <c r="AD736" s="215"/>
      <c r="AE736" s="215"/>
      <c r="AF736" s="215"/>
      <c r="AG736" s="215"/>
      <c r="AH736" s="215"/>
      <c r="AI736" s="215"/>
      <c r="AJ736" s="215"/>
      <c r="AK736" s="215"/>
      <c r="AL736" s="215"/>
      <c r="AM736" s="215"/>
      <c r="AN736" s="215"/>
    </row>
    <row r="737" ht="15.75" customHeight="1">
      <c r="A737" s="215"/>
      <c r="B737" s="215"/>
      <c r="C737" s="215"/>
      <c r="D737" s="215"/>
      <c r="E737" s="215"/>
      <c r="F737" s="215"/>
      <c r="G737" s="215"/>
      <c r="H737" s="215"/>
      <c r="I737" s="215"/>
      <c r="J737" s="215"/>
      <c r="K737" s="215"/>
      <c r="L737" s="215"/>
      <c r="M737" s="215"/>
      <c r="N737" s="215"/>
      <c r="O737" s="215"/>
      <c r="P737" s="215"/>
      <c r="Q737" s="215"/>
      <c r="R737" s="215"/>
      <c r="S737" s="215"/>
      <c r="T737" s="215"/>
      <c r="U737" s="215"/>
      <c r="V737" s="215"/>
      <c r="W737" s="215"/>
      <c r="X737" s="215"/>
      <c r="Y737" s="215"/>
      <c r="Z737" s="215"/>
      <c r="AA737" s="215"/>
      <c r="AB737" s="215"/>
      <c r="AC737" s="215"/>
      <c r="AD737" s="215"/>
      <c r="AE737" s="215"/>
      <c r="AF737" s="215"/>
      <c r="AG737" s="215"/>
      <c r="AH737" s="215"/>
      <c r="AI737" s="215"/>
      <c r="AJ737" s="215"/>
      <c r="AK737" s="215"/>
      <c r="AL737" s="215"/>
      <c r="AM737" s="215"/>
      <c r="AN737" s="215"/>
    </row>
    <row r="738" ht="15.75" customHeight="1">
      <c r="A738" s="215"/>
      <c r="B738" s="215"/>
      <c r="C738" s="215"/>
      <c r="D738" s="215"/>
      <c r="E738" s="215"/>
      <c r="F738" s="215"/>
      <c r="G738" s="215"/>
      <c r="H738" s="215"/>
      <c r="I738" s="215"/>
      <c r="J738" s="215"/>
      <c r="K738" s="215"/>
      <c r="L738" s="215"/>
      <c r="M738" s="215"/>
      <c r="N738" s="215"/>
      <c r="O738" s="215"/>
      <c r="P738" s="215"/>
      <c r="Q738" s="215"/>
      <c r="R738" s="215"/>
      <c r="S738" s="215"/>
      <c r="T738" s="215"/>
      <c r="U738" s="215"/>
      <c r="V738" s="215"/>
      <c r="W738" s="215"/>
      <c r="X738" s="215"/>
      <c r="Y738" s="215"/>
      <c r="Z738" s="215"/>
      <c r="AA738" s="215"/>
      <c r="AB738" s="215"/>
      <c r="AC738" s="215"/>
      <c r="AD738" s="215"/>
      <c r="AE738" s="215"/>
      <c r="AF738" s="215"/>
      <c r="AG738" s="215"/>
      <c r="AH738" s="215"/>
      <c r="AI738" s="215"/>
      <c r="AJ738" s="215"/>
      <c r="AK738" s="215"/>
      <c r="AL738" s="215"/>
      <c r="AM738" s="215"/>
      <c r="AN738" s="215"/>
    </row>
    <row r="739" ht="15.75" customHeight="1">
      <c r="A739" s="215"/>
      <c r="B739" s="215"/>
      <c r="C739" s="215"/>
      <c r="D739" s="215"/>
      <c r="E739" s="215"/>
      <c r="F739" s="215"/>
      <c r="G739" s="215"/>
      <c r="H739" s="215"/>
      <c r="I739" s="215"/>
      <c r="J739" s="215"/>
      <c r="K739" s="215"/>
      <c r="L739" s="215"/>
      <c r="M739" s="215"/>
      <c r="N739" s="215"/>
      <c r="O739" s="215"/>
      <c r="P739" s="215"/>
      <c r="Q739" s="215"/>
      <c r="R739" s="215"/>
      <c r="S739" s="215"/>
      <c r="T739" s="215"/>
      <c r="U739" s="215"/>
      <c r="V739" s="215"/>
      <c r="W739" s="215"/>
      <c r="X739" s="215"/>
      <c r="Y739" s="215"/>
      <c r="Z739" s="215"/>
      <c r="AA739" s="215"/>
      <c r="AB739" s="215"/>
      <c r="AC739" s="215"/>
      <c r="AD739" s="215"/>
      <c r="AE739" s="215"/>
      <c r="AF739" s="215"/>
      <c r="AG739" s="215"/>
      <c r="AH739" s="215"/>
      <c r="AI739" s="215"/>
      <c r="AJ739" s="215"/>
      <c r="AK739" s="215"/>
      <c r="AL739" s="215"/>
      <c r="AM739" s="215"/>
      <c r="AN739" s="215"/>
    </row>
    <row r="740" ht="15.75" customHeight="1">
      <c r="A740" s="215"/>
      <c r="B740" s="215"/>
      <c r="C740" s="215"/>
      <c r="D740" s="215"/>
      <c r="E740" s="215"/>
      <c r="F740" s="215"/>
      <c r="G740" s="215"/>
      <c r="H740" s="215"/>
      <c r="I740" s="215"/>
      <c r="J740" s="215"/>
      <c r="K740" s="215"/>
      <c r="L740" s="215"/>
      <c r="M740" s="215"/>
      <c r="N740" s="215"/>
      <c r="O740" s="215"/>
      <c r="P740" s="215"/>
      <c r="Q740" s="215"/>
      <c r="R740" s="215"/>
      <c r="S740" s="215"/>
      <c r="T740" s="215"/>
      <c r="U740" s="215"/>
      <c r="V740" s="215"/>
      <c r="W740" s="215"/>
      <c r="X740" s="215"/>
      <c r="Y740" s="215"/>
      <c r="Z740" s="215"/>
      <c r="AA740" s="215"/>
      <c r="AB740" s="215"/>
      <c r="AC740" s="215"/>
      <c r="AD740" s="215"/>
      <c r="AE740" s="215"/>
      <c r="AF740" s="215"/>
      <c r="AG740" s="215"/>
      <c r="AH740" s="215"/>
      <c r="AI740" s="215"/>
      <c r="AJ740" s="215"/>
      <c r="AK740" s="215"/>
      <c r="AL740" s="215"/>
      <c r="AM740" s="215"/>
      <c r="AN740" s="215"/>
    </row>
    <row r="741" ht="15.75" customHeight="1">
      <c r="A741" s="215"/>
      <c r="B741" s="215"/>
      <c r="C741" s="215"/>
      <c r="D741" s="215"/>
      <c r="E741" s="215"/>
      <c r="F741" s="215"/>
      <c r="G741" s="215"/>
      <c r="H741" s="215"/>
      <c r="I741" s="215"/>
      <c r="J741" s="215"/>
      <c r="K741" s="215"/>
      <c r="L741" s="215"/>
      <c r="M741" s="215"/>
      <c r="N741" s="215"/>
      <c r="O741" s="215"/>
      <c r="P741" s="215"/>
      <c r="Q741" s="215"/>
      <c r="R741" s="215"/>
      <c r="S741" s="215"/>
      <c r="T741" s="215"/>
      <c r="U741" s="215"/>
      <c r="V741" s="215"/>
      <c r="W741" s="215"/>
      <c r="X741" s="215"/>
      <c r="Y741" s="215"/>
      <c r="Z741" s="215"/>
      <c r="AA741" s="215"/>
      <c r="AB741" s="215"/>
      <c r="AC741" s="215"/>
      <c r="AD741" s="215"/>
      <c r="AE741" s="215"/>
      <c r="AF741" s="215"/>
      <c r="AG741" s="215"/>
      <c r="AH741" s="215"/>
      <c r="AI741" s="215"/>
      <c r="AJ741" s="215"/>
      <c r="AK741" s="215"/>
      <c r="AL741" s="215"/>
      <c r="AM741" s="215"/>
      <c r="AN741" s="215"/>
    </row>
    <row r="742" ht="15.75" customHeight="1">
      <c r="A742" s="215"/>
      <c r="B742" s="215"/>
      <c r="C742" s="215"/>
      <c r="D742" s="215"/>
      <c r="E742" s="215"/>
      <c r="F742" s="215"/>
      <c r="G742" s="215"/>
      <c r="H742" s="215"/>
      <c r="I742" s="215"/>
      <c r="J742" s="215"/>
      <c r="K742" s="215"/>
      <c r="L742" s="215"/>
      <c r="M742" s="215"/>
      <c r="N742" s="215"/>
      <c r="O742" s="215"/>
      <c r="P742" s="215"/>
      <c r="Q742" s="215"/>
      <c r="R742" s="215"/>
      <c r="S742" s="215"/>
      <c r="T742" s="215"/>
      <c r="U742" s="215"/>
      <c r="V742" s="215"/>
      <c r="W742" s="215"/>
      <c r="X742" s="215"/>
      <c r="Y742" s="215"/>
      <c r="Z742" s="215"/>
      <c r="AA742" s="215"/>
      <c r="AB742" s="215"/>
      <c r="AC742" s="215"/>
      <c r="AD742" s="215"/>
      <c r="AE742" s="215"/>
      <c r="AF742" s="215"/>
      <c r="AG742" s="215"/>
      <c r="AH742" s="215"/>
      <c r="AI742" s="215"/>
      <c r="AJ742" s="215"/>
      <c r="AK742" s="215"/>
      <c r="AL742" s="215"/>
      <c r="AM742" s="215"/>
      <c r="AN742" s="215"/>
    </row>
    <row r="743" ht="15.75" customHeight="1">
      <c r="A743" s="215"/>
      <c r="B743" s="215"/>
      <c r="C743" s="215"/>
      <c r="D743" s="215"/>
      <c r="E743" s="215"/>
      <c r="F743" s="215"/>
      <c r="G743" s="215"/>
      <c r="H743" s="215"/>
      <c r="I743" s="215"/>
      <c r="J743" s="215"/>
      <c r="K743" s="215"/>
      <c r="L743" s="215"/>
      <c r="M743" s="215"/>
      <c r="N743" s="215"/>
      <c r="O743" s="215"/>
      <c r="P743" s="215"/>
      <c r="Q743" s="215"/>
      <c r="R743" s="215"/>
      <c r="S743" s="215"/>
      <c r="T743" s="215"/>
      <c r="U743" s="215"/>
      <c r="V743" s="215"/>
      <c r="W743" s="215"/>
      <c r="X743" s="215"/>
      <c r="Y743" s="215"/>
      <c r="Z743" s="215"/>
      <c r="AA743" s="215"/>
      <c r="AB743" s="215"/>
      <c r="AC743" s="215"/>
      <c r="AD743" s="215"/>
      <c r="AE743" s="215"/>
      <c r="AF743" s="215"/>
      <c r="AG743" s="215"/>
      <c r="AH743" s="215"/>
      <c r="AI743" s="215"/>
      <c r="AJ743" s="215"/>
      <c r="AK743" s="215"/>
      <c r="AL743" s="215"/>
      <c r="AM743" s="215"/>
      <c r="AN743" s="215"/>
    </row>
    <row r="744" ht="15.75" customHeight="1">
      <c r="A744" s="215"/>
      <c r="B744" s="215"/>
      <c r="C744" s="215"/>
      <c r="D744" s="215"/>
      <c r="E744" s="215"/>
      <c r="F744" s="215"/>
      <c r="G744" s="215"/>
      <c r="H744" s="215"/>
      <c r="I744" s="215"/>
      <c r="J744" s="215"/>
      <c r="K744" s="215"/>
      <c r="L744" s="215"/>
      <c r="M744" s="215"/>
      <c r="N744" s="215"/>
      <c r="O744" s="215"/>
      <c r="P744" s="215"/>
      <c r="Q744" s="215"/>
      <c r="R744" s="215"/>
      <c r="S744" s="215"/>
      <c r="T744" s="215"/>
      <c r="U744" s="215"/>
      <c r="V744" s="215"/>
      <c r="W744" s="215"/>
      <c r="X744" s="215"/>
      <c r="Y744" s="215"/>
      <c r="Z744" s="215"/>
      <c r="AA744" s="215"/>
      <c r="AB744" s="215"/>
      <c r="AC744" s="215"/>
      <c r="AD744" s="215"/>
      <c r="AE744" s="215"/>
      <c r="AF744" s="215"/>
      <c r="AG744" s="215"/>
      <c r="AH744" s="215"/>
      <c r="AI744" s="215"/>
      <c r="AJ744" s="215"/>
      <c r="AK744" s="215"/>
      <c r="AL744" s="215"/>
      <c r="AM744" s="215"/>
      <c r="AN744" s="215"/>
    </row>
    <row r="745" ht="15.75" customHeight="1">
      <c r="A745" s="215"/>
      <c r="B745" s="215"/>
      <c r="C745" s="215"/>
      <c r="D745" s="215"/>
      <c r="E745" s="215"/>
      <c r="F745" s="215"/>
      <c r="G745" s="215"/>
      <c r="H745" s="215"/>
      <c r="I745" s="215"/>
      <c r="J745" s="215"/>
      <c r="K745" s="215"/>
      <c r="L745" s="215"/>
      <c r="M745" s="215"/>
      <c r="N745" s="215"/>
      <c r="O745" s="215"/>
      <c r="P745" s="215"/>
      <c r="Q745" s="215"/>
      <c r="R745" s="215"/>
      <c r="S745" s="215"/>
      <c r="T745" s="215"/>
      <c r="U745" s="215"/>
      <c r="V745" s="215"/>
      <c r="W745" s="215"/>
      <c r="X745" s="215"/>
      <c r="Y745" s="215"/>
      <c r="Z745" s="215"/>
      <c r="AA745" s="215"/>
      <c r="AB745" s="215"/>
      <c r="AC745" s="215"/>
      <c r="AD745" s="215"/>
      <c r="AE745" s="215"/>
      <c r="AF745" s="215"/>
      <c r="AG745" s="215"/>
      <c r="AH745" s="215"/>
      <c r="AI745" s="215"/>
      <c r="AJ745" s="215"/>
      <c r="AK745" s="215"/>
      <c r="AL745" s="215"/>
      <c r="AM745" s="215"/>
      <c r="AN745" s="215"/>
    </row>
    <row r="746" ht="15.75" customHeight="1">
      <c r="A746" s="215"/>
      <c r="B746" s="215"/>
      <c r="C746" s="215"/>
      <c r="D746" s="215"/>
      <c r="E746" s="215"/>
      <c r="F746" s="215"/>
      <c r="G746" s="215"/>
      <c r="H746" s="215"/>
      <c r="I746" s="215"/>
      <c r="J746" s="215"/>
      <c r="K746" s="215"/>
      <c r="L746" s="215"/>
      <c r="M746" s="215"/>
      <c r="N746" s="215"/>
      <c r="O746" s="215"/>
      <c r="P746" s="215"/>
      <c r="Q746" s="215"/>
      <c r="R746" s="215"/>
      <c r="S746" s="215"/>
      <c r="T746" s="215"/>
      <c r="U746" s="215"/>
      <c r="V746" s="215"/>
      <c r="W746" s="215"/>
      <c r="X746" s="215"/>
      <c r="Y746" s="215"/>
      <c r="Z746" s="215"/>
      <c r="AA746" s="215"/>
      <c r="AB746" s="215"/>
      <c r="AC746" s="215"/>
      <c r="AD746" s="215"/>
      <c r="AE746" s="215"/>
      <c r="AF746" s="215"/>
      <c r="AG746" s="215"/>
      <c r="AH746" s="215"/>
      <c r="AI746" s="215"/>
      <c r="AJ746" s="215"/>
      <c r="AK746" s="215"/>
      <c r="AL746" s="215"/>
      <c r="AM746" s="215"/>
      <c r="AN746" s="215"/>
    </row>
    <row r="747" ht="15.75" customHeight="1">
      <c r="A747" s="215"/>
      <c r="B747" s="215"/>
      <c r="C747" s="215"/>
      <c r="D747" s="215"/>
      <c r="E747" s="215"/>
      <c r="F747" s="215"/>
      <c r="G747" s="215"/>
      <c r="H747" s="215"/>
      <c r="I747" s="215"/>
      <c r="J747" s="215"/>
      <c r="K747" s="215"/>
      <c r="L747" s="215"/>
      <c r="M747" s="215"/>
      <c r="N747" s="215"/>
      <c r="O747" s="215"/>
      <c r="P747" s="215"/>
      <c r="Q747" s="215"/>
      <c r="R747" s="215"/>
      <c r="S747" s="215"/>
      <c r="T747" s="215"/>
      <c r="U747" s="215"/>
      <c r="V747" s="215"/>
      <c r="W747" s="215"/>
      <c r="X747" s="215"/>
      <c r="Y747" s="215"/>
      <c r="Z747" s="215"/>
      <c r="AA747" s="215"/>
      <c r="AB747" s="215"/>
      <c r="AC747" s="215"/>
      <c r="AD747" s="215"/>
      <c r="AE747" s="215"/>
      <c r="AF747" s="215"/>
      <c r="AG747" s="215"/>
      <c r="AH747" s="215"/>
      <c r="AI747" s="215"/>
      <c r="AJ747" s="215"/>
      <c r="AK747" s="215"/>
      <c r="AL747" s="215"/>
      <c r="AM747" s="215"/>
      <c r="AN747" s="215"/>
    </row>
    <row r="748" ht="15.75" customHeight="1">
      <c r="A748" s="215"/>
      <c r="B748" s="215"/>
      <c r="C748" s="215"/>
      <c r="D748" s="215"/>
      <c r="E748" s="215"/>
      <c r="F748" s="215"/>
      <c r="G748" s="215"/>
      <c r="H748" s="215"/>
      <c r="I748" s="215"/>
      <c r="J748" s="215"/>
      <c r="K748" s="215"/>
      <c r="L748" s="215"/>
      <c r="M748" s="215"/>
      <c r="N748" s="215"/>
      <c r="O748" s="215"/>
      <c r="P748" s="215"/>
      <c r="Q748" s="215"/>
      <c r="R748" s="215"/>
      <c r="S748" s="215"/>
      <c r="T748" s="215"/>
      <c r="U748" s="215"/>
      <c r="V748" s="215"/>
      <c r="W748" s="215"/>
      <c r="X748" s="215"/>
      <c r="Y748" s="215"/>
      <c r="Z748" s="215"/>
      <c r="AA748" s="215"/>
      <c r="AB748" s="215"/>
      <c r="AC748" s="215"/>
      <c r="AD748" s="215"/>
      <c r="AE748" s="215"/>
      <c r="AF748" s="215"/>
      <c r="AG748" s="215"/>
      <c r="AH748" s="215"/>
      <c r="AI748" s="215"/>
      <c r="AJ748" s="215"/>
      <c r="AK748" s="215"/>
      <c r="AL748" s="215"/>
      <c r="AM748" s="215"/>
      <c r="AN748" s="215"/>
    </row>
    <row r="749" ht="15.75" customHeight="1">
      <c r="A749" s="215"/>
      <c r="B749" s="215"/>
      <c r="C749" s="215"/>
      <c r="D749" s="215"/>
      <c r="E749" s="215"/>
      <c r="F749" s="215"/>
      <c r="G749" s="215"/>
      <c r="H749" s="215"/>
      <c r="I749" s="215"/>
      <c r="J749" s="215"/>
      <c r="K749" s="215"/>
      <c r="L749" s="215"/>
      <c r="M749" s="215"/>
      <c r="N749" s="215"/>
      <c r="O749" s="215"/>
      <c r="P749" s="215"/>
      <c r="Q749" s="215"/>
      <c r="R749" s="215"/>
      <c r="S749" s="215"/>
      <c r="T749" s="215"/>
      <c r="U749" s="215"/>
      <c r="V749" s="215"/>
      <c r="W749" s="215"/>
      <c r="X749" s="215"/>
      <c r="Y749" s="215"/>
      <c r="Z749" s="215"/>
      <c r="AA749" s="215"/>
      <c r="AB749" s="215"/>
      <c r="AC749" s="215"/>
      <c r="AD749" s="215"/>
      <c r="AE749" s="215"/>
      <c r="AF749" s="215"/>
      <c r="AG749" s="215"/>
      <c r="AH749" s="215"/>
      <c r="AI749" s="215"/>
      <c r="AJ749" s="215"/>
      <c r="AK749" s="215"/>
      <c r="AL749" s="215"/>
      <c r="AM749" s="215"/>
      <c r="AN749" s="215"/>
    </row>
    <row r="750" ht="15.75" customHeight="1">
      <c r="A750" s="215"/>
      <c r="B750" s="215"/>
      <c r="C750" s="215"/>
      <c r="D750" s="215"/>
      <c r="E750" s="215"/>
      <c r="F750" s="215"/>
      <c r="G750" s="215"/>
      <c r="H750" s="215"/>
      <c r="I750" s="215"/>
      <c r="J750" s="215"/>
      <c r="K750" s="215"/>
      <c r="L750" s="215"/>
      <c r="M750" s="215"/>
      <c r="N750" s="215"/>
      <c r="O750" s="215"/>
      <c r="P750" s="215"/>
      <c r="Q750" s="215"/>
      <c r="R750" s="215"/>
      <c r="S750" s="215"/>
      <c r="T750" s="215"/>
      <c r="U750" s="215"/>
      <c r="V750" s="215"/>
      <c r="W750" s="215"/>
      <c r="X750" s="215"/>
      <c r="Y750" s="215"/>
      <c r="Z750" s="215"/>
      <c r="AA750" s="215"/>
      <c r="AB750" s="215"/>
      <c r="AC750" s="215"/>
      <c r="AD750" s="215"/>
      <c r="AE750" s="215"/>
      <c r="AF750" s="215"/>
      <c r="AG750" s="215"/>
      <c r="AH750" s="215"/>
      <c r="AI750" s="215"/>
      <c r="AJ750" s="215"/>
      <c r="AK750" s="215"/>
      <c r="AL750" s="215"/>
      <c r="AM750" s="215"/>
      <c r="AN750" s="215"/>
    </row>
    <row r="751" ht="15.75" customHeight="1">
      <c r="A751" s="215"/>
      <c r="B751" s="215"/>
      <c r="C751" s="215"/>
      <c r="D751" s="215"/>
      <c r="E751" s="215"/>
      <c r="F751" s="215"/>
      <c r="G751" s="215"/>
      <c r="H751" s="215"/>
      <c r="I751" s="215"/>
      <c r="J751" s="215"/>
      <c r="K751" s="215"/>
      <c r="L751" s="215"/>
      <c r="M751" s="215"/>
      <c r="N751" s="215"/>
      <c r="O751" s="215"/>
      <c r="P751" s="215"/>
      <c r="Q751" s="215"/>
      <c r="R751" s="215"/>
      <c r="S751" s="215"/>
      <c r="T751" s="215"/>
      <c r="U751" s="215"/>
      <c r="V751" s="215"/>
      <c r="W751" s="215"/>
      <c r="X751" s="215"/>
      <c r="Y751" s="215"/>
      <c r="Z751" s="215"/>
      <c r="AA751" s="215"/>
      <c r="AB751" s="215"/>
      <c r="AC751" s="215"/>
      <c r="AD751" s="215"/>
      <c r="AE751" s="215"/>
      <c r="AF751" s="215"/>
      <c r="AG751" s="215"/>
      <c r="AH751" s="215"/>
      <c r="AI751" s="215"/>
      <c r="AJ751" s="215"/>
      <c r="AK751" s="215"/>
      <c r="AL751" s="215"/>
      <c r="AM751" s="215"/>
      <c r="AN751" s="215"/>
    </row>
    <row r="752" ht="15.75" customHeight="1">
      <c r="A752" s="215"/>
      <c r="B752" s="215"/>
      <c r="C752" s="215"/>
      <c r="D752" s="215"/>
      <c r="E752" s="215"/>
      <c r="F752" s="215"/>
      <c r="G752" s="215"/>
      <c r="H752" s="215"/>
      <c r="I752" s="215"/>
      <c r="J752" s="215"/>
      <c r="K752" s="215"/>
      <c r="L752" s="215"/>
      <c r="M752" s="215"/>
      <c r="N752" s="215"/>
      <c r="O752" s="215"/>
      <c r="P752" s="215"/>
      <c r="Q752" s="215"/>
      <c r="R752" s="215"/>
      <c r="S752" s="215"/>
      <c r="T752" s="215"/>
      <c r="U752" s="215"/>
      <c r="V752" s="215"/>
      <c r="W752" s="215"/>
      <c r="X752" s="215"/>
      <c r="Y752" s="215"/>
      <c r="Z752" s="215"/>
      <c r="AA752" s="215"/>
      <c r="AB752" s="215"/>
      <c r="AC752" s="215"/>
      <c r="AD752" s="215"/>
      <c r="AE752" s="215"/>
      <c r="AF752" s="215"/>
      <c r="AG752" s="215"/>
      <c r="AH752" s="215"/>
      <c r="AI752" s="215"/>
      <c r="AJ752" s="215"/>
      <c r="AK752" s="215"/>
      <c r="AL752" s="215"/>
      <c r="AM752" s="215"/>
      <c r="AN752" s="215"/>
    </row>
    <row r="753" ht="15.75" customHeight="1">
      <c r="A753" s="215"/>
      <c r="B753" s="215"/>
      <c r="C753" s="215"/>
      <c r="D753" s="215"/>
      <c r="E753" s="215"/>
      <c r="F753" s="215"/>
      <c r="G753" s="215"/>
      <c r="H753" s="215"/>
      <c r="I753" s="215"/>
      <c r="J753" s="215"/>
      <c r="K753" s="215"/>
      <c r="L753" s="215"/>
      <c r="M753" s="215"/>
      <c r="N753" s="215"/>
      <c r="O753" s="215"/>
      <c r="P753" s="215"/>
      <c r="Q753" s="215"/>
      <c r="R753" s="215"/>
      <c r="S753" s="215"/>
      <c r="T753" s="215"/>
      <c r="U753" s="215"/>
      <c r="V753" s="215"/>
      <c r="W753" s="215"/>
      <c r="X753" s="215"/>
      <c r="Y753" s="215"/>
      <c r="Z753" s="215"/>
      <c r="AA753" s="215"/>
      <c r="AB753" s="215"/>
      <c r="AC753" s="215"/>
      <c r="AD753" s="215"/>
      <c r="AE753" s="215"/>
      <c r="AF753" s="215"/>
      <c r="AG753" s="215"/>
      <c r="AH753" s="215"/>
      <c r="AI753" s="215"/>
      <c r="AJ753" s="215"/>
      <c r="AK753" s="215"/>
      <c r="AL753" s="215"/>
      <c r="AM753" s="215"/>
      <c r="AN753" s="215"/>
    </row>
    <row r="754" ht="15.75" customHeight="1">
      <c r="A754" s="215"/>
      <c r="B754" s="215"/>
      <c r="C754" s="215"/>
      <c r="D754" s="215"/>
      <c r="E754" s="215"/>
      <c r="F754" s="215"/>
      <c r="G754" s="215"/>
      <c r="H754" s="215"/>
      <c r="I754" s="215"/>
      <c r="J754" s="215"/>
      <c r="K754" s="215"/>
      <c r="L754" s="215"/>
      <c r="M754" s="215"/>
      <c r="N754" s="215"/>
      <c r="O754" s="215"/>
      <c r="P754" s="215"/>
      <c r="Q754" s="215"/>
      <c r="R754" s="215"/>
      <c r="S754" s="215"/>
      <c r="T754" s="215"/>
      <c r="U754" s="215"/>
      <c r="V754" s="215"/>
      <c r="W754" s="215"/>
      <c r="X754" s="215"/>
      <c r="Y754" s="215"/>
      <c r="Z754" s="215"/>
      <c r="AA754" s="215"/>
      <c r="AB754" s="215"/>
      <c r="AC754" s="215"/>
      <c r="AD754" s="215"/>
      <c r="AE754" s="215"/>
      <c r="AF754" s="215"/>
      <c r="AG754" s="215"/>
      <c r="AH754" s="215"/>
      <c r="AI754" s="215"/>
      <c r="AJ754" s="215"/>
      <c r="AK754" s="215"/>
      <c r="AL754" s="215"/>
      <c r="AM754" s="215"/>
      <c r="AN754" s="215"/>
    </row>
    <row r="755" ht="15.75" customHeight="1">
      <c r="A755" s="215"/>
      <c r="B755" s="215"/>
      <c r="C755" s="215"/>
      <c r="D755" s="215"/>
      <c r="E755" s="215"/>
      <c r="F755" s="215"/>
      <c r="G755" s="215"/>
      <c r="H755" s="215"/>
      <c r="I755" s="215"/>
      <c r="J755" s="215"/>
      <c r="K755" s="215"/>
      <c r="L755" s="215"/>
      <c r="M755" s="215"/>
      <c r="N755" s="215"/>
      <c r="O755" s="215"/>
      <c r="P755" s="215"/>
      <c r="Q755" s="215"/>
      <c r="R755" s="215"/>
      <c r="S755" s="215"/>
      <c r="T755" s="215"/>
      <c r="U755" s="215"/>
      <c r="V755" s="215"/>
      <c r="W755" s="215"/>
      <c r="X755" s="215"/>
      <c r="Y755" s="215"/>
      <c r="Z755" s="215"/>
      <c r="AA755" s="215"/>
      <c r="AB755" s="215"/>
      <c r="AC755" s="215"/>
      <c r="AD755" s="215"/>
      <c r="AE755" s="215"/>
      <c r="AF755" s="215"/>
      <c r="AG755" s="215"/>
      <c r="AH755" s="215"/>
      <c r="AI755" s="215"/>
      <c r="AJ755" s="215"/>
      <c r="AK755" s="215"/>
      <c r="AL755" s="215"/>
      <c r="AM755" s="215"/>
      <c r="AN755" s="215"/>
    </row>
    <row r="756" ht="15.75" customHeight="1">
      <c r="A756" s="215"/>
      <c r="B756" s="215"/>
      <c r="C756" s="215"/>
      <c r="D756" s="215"/>
      <c r="E756" s="215"/>
      <c r="F756" s="215"/>
      <c r="G756" s="215"/>
      <c r="H756" s="215"/>
      <c r="I756" s="215"/>
      <c r="J756" s="215"/>
      <c r="K756" s="215"/>
      <c r="L756" s="215"/>
      <c r="M756" s="215"/>
      <c r="N756" s="215"/>
      <c r="O756" s="215"/>
      <c r="P756" s="215"/>
      <c r="Q756" s="215"/>
      <c r="R756" s="215"/>
      <c r="S756" s="215"/>
      <c r="T756" s="215"/>
      <c r="U756" s="215"/>
      <c r="V756" s="215"/>
      <c r="W756" s="215"/>
      <c r="X756" s="215"/>
      <c r="Y756" s="215"/>
      <c r="Z756" s="215"/>
      <c r="AA756" s="215"/>
      <c r="AB756" s="215"/>
      <c r="AC756" s="215"/>
      <c r="AD756" s="215"/>
      <c r="AE756" s="215"/>
      <c r="AF756" s="215"/>
      <c r="AG756" s="215"/>
      <c r="AH756" s="215"/>
      <c r="AI756" s="215"/>
      <c r="AJ756" s="215"/>
      <c r="AK756" s="215"/>
      <c r="AL756" s="215"/>
      <c r="AM756" s="215"/>
      <c r="AN756" s="215"/>
    </row>
    <row r="757" ht="15.75" customHeight="1">
      <c r="A757" s="215"/>
      <c r="B757" s="215"/>
      <c r="C757" s="215"/>
      <c r="D757" s="215"/>
      <c r="E757" s="215"/>
      <c r="F757" s="215"/>
      <c r="G757" s="215"/>
      <c r="H757" s="215"/>
      <c r="I757" s="215"/>
      <c r="J757" s="215"/>
      <c r="K757" s="215"/>
      <c r="L757" s="215"/>
      <c r="M757" s="215"/>
      <c r="N757" s="215"/>
      <c r="O757" s="215"/>
      <c r="P757" s="215"/>
      <c r="Q757" s="215"/>
      <c r="R757" s="215"/>
      <c r="S757" s="215"/>
      <c r="T757" s="215"/>
      <c r="U757" s="215"/>
      <c r="V757" s="215"/>
      <c r="W757" s="215"/>
      <c r="X757" s="215"/>
      <c r="Y757" s="215"/>
      <c r="Z757" s="215"/>
      <c r="AA757" s="215"/>
      <c r="AB757" s="215"/>
      <c r="AC757" s="215"/>
      <c r="AD757" s="215"/>
      <c r="AE757" s="215"/>
      <c r="AF757" s="215"/>
      <c r="AG757" s="215"/>
      <c r="AH757" s="215"/>
      <c r="AI757" s="215"/>
      <c r="AJ757" s="215"/>
      <c r="AK757" s="215"/>
      <c r="AL757" s="215"/>
      <c r="AM757" s="215"/>
      <c r="AN757" s="215"/>
    </row>
    <row r="758" ht="15.75" customHeight="1">
      <c r="A758" s="215"/>
      <c r="B758" s="215"/>
      <c r="C758" s="215"/>
      <c r="D758" s="215"/>
      <c r="E758" s="215"/>
      <c r="F758" s="215"/>
      <c r="G758" s="215"/>
      <c r="H758" s="215"/>
      <c r="I758" s="215"/>
      <c r="J758" s="215"/>
      <c r="K758" s="215"/>
      <c r="L758" s="215"/>
      <c r="M758" s="215"/>
      <c r="N758" s="215"/>
      <c r="O758" s="215"/>
      <c r="P758" s="215"/>
      <c r="Q758" s="215"/>
      <c r="R758" s="215"/>
      <c r="S758" s="215"/>
      <c r="T758" s="215"/>
      <c r="U758" s="215"/>
      <c r="V758" s="215"/>
      <c r="W758" s="215"/>
      <c r="X758" s="215"/>
      <c r="Y758" s="215"/>
      <c r="Z758" s="215"/>
      <c r="AA758" s="215"/>
      <c r="AB758" s="215"/>
      <c r="AC758" s="215"/>
      <c r="AD758" s="215"/>
      <c r="AE758" s="215"/>
      <c r="AF758" s="215"/>
      <c r="AG758" s="215"/>
      <c r="AH758" s="215"/>
      <c r="AI758" s="215"/>
      <c r="AJ758" s="215"/>
      <c r="AK758" s="215"/>
      <c r="AL758" s="215"/>
      <c r="AM758" s="215"/>
      <c r="AN758" s="215"/>
    </row>
    <row r="759" ht="15.75" customHeight="1">
      <c r="A759" s="215"/>
      <c r="B759" s="215"/>
      <c r="C759" s="215"/>
      <c r="D759" s="215"/>
      <c r="E759" s="215"/>
      <c r="F759" s="215"/>
      <c r="G759" s="215"/>
      <c r="H759" s="215"/>
      <c r="I759" s="215"/>
      <c r="J759" s="215"/>
      <c r="K759" s="215"/>
      <c r="L759" s="215"/>
      <c r="M759" s="215"/>
      <c r="N759" s="215"/>
      <c r="O759" s="215"/>
      <c r="P759" s="215"/>
      <c r="Q759" s="215"/>
      <c r="R759" s="215"/>
      <c r="S759" s="215"/>
      <c r="T759" s="215"/>
      <c r="U759" s="215"/>
      <c r="V759" s="215"/>
      <c r="W759" s="215"/>
      <c r="X759" s="215"/>
      <c r="Y759" s="215"/>
      <c r="Z759" s="215"/>
      <c r="AA759" s="215"/>
      <c r="AB759" s="215"/>
      <c r="AC759" s="215"/>
      <c r="AD759" s="215"/>
      <c r="AE759" s="215"/>
      <c r="AF759" s="215"/>
      <c r="AG759" s="215"/>
      <c r="AH759" s="215"/>
      <c r="AI759" s="215"/>
      <c r="AJ759" s="215"/>
      <c r="AK759" s="215"/>
      <c r="AL759" s="215"/>
      <c r="AM759" s="215"/>
      <c r="AN759" s="215"/>
    </row>
    <row r="760" ht="15.75" customHeight="1">
      <c r="A760" s="215"/>
      <c r="B760" s="215"/>
      <c r="C760" s="215"/>
      <c r="D760" s="215"/>
      <c r="E760" s="215"/>
      <c r="F760" s="215"/>
      <c r="G760" s="215"/>
      <c r="H760" s="215"/>
      <c r="I760" s="215"/>
      <c r="J760" s="215"/>
      <c r="K760" s="215"/>
      <c r="L760" s="215"/>
      <c r="M760" s="215"/>
      <c r="N760" s="215"/>
      <c r="O760" s="215"/>
      <c r="P760" s="215"/>
      <c r="Q760" s="215"/>
      <c r="R760" s="215"/>
      <c r="S760" s="215"/>
      <c r="T760" s="215"/>
      <c r="U760" s="215"/>
      <c r="V760" s="215"/>
      <c r="W760" s="215"/>
      <c r="X760" s="215"/>
      <c r="Y760" s="215"/>
      <c r="Z760" s="215"/>
      <c r="AA760" s="215"/>
      <c r="AB760" s="215"/>
      <c r="AC760" s="215"/>
      <c r="AD760" s="215"/>
      <c r="AE760" s="215"/>
      <c r="AF760" s="215"/>
      <c r="AG760" s="215"/>
      <c r="AH760" s="215"/>
      <c r="AI760" s="215"/>
      <c r="AJ760" s="215"/>
      <c r="AK760" s="215"/>
      <c r="AL760" s="215"/>
      <c r="AM760" s="215"/>
      <c r="AN760" s="215"/>
    </row>
    <row r="761" ht="15.75" customHeight="1">
      <c r="A761" s="215"/>
      <c r="B761" s="215"/>
      <c r="C761" s="215"/>
      <c r="D761" s="215"/>
      <c r="E761" s="215"/>
      <c r="F761" s="215"/>
      <c r="G761" s="215"/>
      <c r="H761" s="215"/>
      <c r="I761" s="215"/>
      <c r="J761" s="215"/>
      <c r="K761" s="215"/>
      <c r="L761" s="215"/>
      <c r="M761" s="215"/>
      <c r="N761" s="215"/>
      <c r="O761" s="215"/>
      <c r="P761" s="215"/>
      <c r="Q761" s="215"/>
      <c r="R761" s="215"/>
      <c r="S761" s="215"/>
      <c r="T761" s="215"/>
      <c r="U761" s="215"/>
      <c r="V761" s="215"/>
      <c r="W761" s="215"/>
      <c r="X761" s="215"/>
      <c r="Y761" s="215"/>
      <c r="Z761" s="215"/>
      <c r="AA761" s="215"/>
      <c r="AB761" s="215"/>
      <c r="AC761" s="215"/>
      <c r="AD761" s="215"/>
      <c r="AE761" s="215"/>
      <c r="AF761" s="215"/>
      <c r="AG761" s="215"/>
      <c r="AH761" s="215"/>
      <c r="AI761" s="215"/>
      <c r="AJ761" s="215"/>
      <c r="AK761" s="215"/>
      <c r="AL761" s="215"/>
      <c r="AM761" s="215"/>
      <c r="AN761" s="215"/>
    </row>
    <row r="762" ht="15.75" customHeight="1">
      <c r="A762" s="215"/>
      <c r="B762" s="215"/>
      <c r="C762" s="215"/>
      <c r="D762" s="215"/>
      <c r="E762" s="215"/>
      <c r="F762" s="215"/>
      <c r="G762" s="215"/>
      <c r="H762" s="215"/>
      <c r="I762" s="215"/>
      <c r="J762" s="215"/>
      <c r="K762" s="215"/>
      <c r="L762" s="215"/>
      <c r="M762" s="215"/>
      <c r="N762" s="215"/>
      <c r="O762" s="215"/>
      <c r="P762" s="215"/>
      <c r="Q762" s="215"/>
      <c r="R762" s="215"/>
      <c r="S762" s="215"/>
      <c r="T762" s="215"/>
      <c r="U762" s="215"/>
      <c r="V762" s="215"/>
      <c r="W762" s="215"/>
      <c r="X762" s="215"/>
      <c r="Y762" s="215"/>
      <c r="Z762" s="215"/>
      <c r="AA762" s="215"/>
      <c r="AB762" s="215"/>
      <c r="AC762" s="215"/>
      <c r="AD762" s="215"/>
      <c r="AE762" s="215"/>
      <c r="AF762" s="215"/>
      <c r="AG762" s="215"/>
      <c r="AH762" s="215"/>
      <c r="AI762" s="215"/>
      <c r="AJ762" s="215"/>
      <c r="AK762" s="215"/>
      <c r="AL762" s="215"/>
      <c r="AM762" s="215"/>
      <c r="AN762" s="215"/>
    </row>
    <row r="763" ht="15.75" customHeight="1">
      <c r="A763" s="215"/>
      <c r="B763" s="215"/>
      <c r="C763" s="215"/>
      <c r="D763" s="215"/>
      <c r="E763" s="215"/>
      <c r="F763" s="215"/>
      <c r="G763" s="215"/>
      <c r="H763" s="215"/>
      <c r="I763" s="215"/>
      <c r="J763" s="215"/>
      <c r="K763" s="215"/>
      <c r="L763" s="215"/>
      <c r="M763" s="215"/>
      <c r="N763" s="215"/>
      <c r="O763" s="215"/>
      <c r="P763" s="215"/>
      <c r="Q763" s="215"/>
      <c r="R763" s="215"/>
      <c r="S763" s="215"/>
      <c r="T763" s="215"/>
      <c r="U763" s="215"/>
      <c r="V763" s="215"/>
      <c r="W763" s="215"/>
      <c r="X763" s="215"/>
      <c r="Y763" s="215"/>
      <c r="Z763" s="215"/>
      <c r="AA763" s="215"/>
      <c r="AB763" s="215"/>
      <c r="AC763" s="215"/>
      <c r="AD763" s="215"/>
      <c r="AE763" s="215"/>
      <c r="AF763" s="215"/>
      <c r="AG763" s="215"/>
      <c r="AH763" s="215"/>
      <c r="AI763" s="215"/>
      <c r="AJ763" s="215"/>
      <c r="AK763" s="215"/>
      <c r="AL763" s="215"/>
      <c r="AM763" s="215"/>
      <c r="AN763" s="215"/>
    </row>
    <row r="764" ht="15.75" customHeight="1">
      <c r="A764" s="215"/>
      <c r="B764" s="215"/>
      <c r="C764" s="215"/>
      <c r="D764" s="215"/>
      <c r="E764" s="215"/>
      <c r="F764" s="215"/>
      <c r="G764" s="215"/>
      <c r="H764" s="215"/>
      <c r="I764" s="215"/>
      <c r="J764" s="215"/>
      <c r="K764" s="215"/>
      <c r="L764" s="215"/>
      <c r="M764" s="215"/>
      <c r="N764" s="215"/>
      <c r="O764" s="215"/>
      <c r="P764" s="215"/>
      <c r="Q764" s="215"/>
      <c r="R764" s="215"/>
      <c r="S764" s="215"/>
      <c r="T764" s="215"/>
      <c r="U764" s="215"/>
      <c r="V764" s="215"/>
      <c r="W764" s="215"/>
      <c r="X764" s="215"/>
      <c r="Y764" s="215"/>
      <c r="Z764" s="215"/>
      <c r="AA764" s="215"/>
      <c r="AB764" s="215"/>
      <c r="AC764" s="215"/>
      <c r="AD764" s="215"/>
      <c r="AE764" s="215"/>
      <c r="AF764" s="215"/>
      <c r="AG764" s="215"/>
      <c r="AH764" s="215"/>
      <c r="AI764" s="215"/>
      <c r="AJ764" s="215"/>
      <c r="AK764" s="215"/>
      <c r="AL764" s="215"/>
      <c r="AM764" s="215"/>
      <c r="AN764" s="215"/>
    </row>
    <row r="765" ht="15.75" customHeight="1">
      <c r="A765" s="215"/>
      <c r="B765" s="215"/>
      <c r="C765" s="215"/>
      <c r="D765" s="215"/>
      <c r="E765" s="215"/>
      <c r="F765" s="215"/>
      <c r="G765" s="215"/>
      <c r="H765" s="215"/>
      <c r="I765" s="215"/>
      <c r="J765" s="215"/>
      <c r="K765" s="215"/>
      <c r="L765" s="215"/>
      <c r="M765" s="215"/>
      <c r="N765" s="215"/>
      <c r="O765" s="215"/>
      <c r="P765" s="215"/>
      <c r="Q765" s="215"/>
      <c r="R765" s="215"/>
      <c r="S765" s="215"/>
      <c r="T765" s="215"/>
      <c r="U765" s="215"/>
      <c r="V765" s="215"/>
      <c r="W765" s="215"/>
      <c r="X765" s="215"/>
      <c r="Y765" s="215"/>
      <c r="Z765" s="215"/>
      <c r="AA765" s="215"/>
      <c r="AB765" s="215"/>
      <c r="AC765" s="215"/>
      <c r="AD765" s="215"/>
      <c r="AE765" s="215"/>
      <c r="AF765" s="215"/>
      <c r="AG765" s="215"/>
      <c r="AH765" s="215"/>
      <c r="AI765" s="215"/>
      <c r="AJ765" s="215"/>
      <c r="AK765" s="215"/>
      <c r="AL765" s="215"/>
      <c r="AM765" s="215"/>
      <c r="AN765" s="215"/>
    </row>
    <row r="766" ht="15.75" customHeight="1">
      <c r="A766" s="215"/>
      <c r="B766" s="215"/>
      <c r="C766" s="215"/>
      <c r="D766" s="215"/>
      <c r="E766" s="215"/>
      <c r="F766" s="215"/>
      <c r="G766" s="215"/>
      <c r="H766" s="215"/>
      <c r="I766" s="215"/>
      <c r="J766" s="215"/>
      <c r="K766" s="215"/>
      <c r="L766" s="215"/>
      <c r="M766" s="215"/>
      <c r="N766" s="215"/>
      <c r="O766" s="215"/>
      <c r="P766" s="215"/>
      <c r="Q766" s="215"/>
      <c r="R766" s="215"/>
      <c r="S766" s="215"/>
      <c r="T766" s="215"/>
      <c r="U766" s="215"/>
      <c r="V766" s="215"/>
      <c r="W766" s="215"/>
      <c r="X766" s="215"/>
      <c r="Y766" s="215"/>
      <c r="Z766" s="215"/>
      <c r="AA766" s="215"/>
      <c r="AB766" s="215"/>
      <c r="AC766" s="215"/>
      <c r="AD766" s="215"/>
      <c r="AE766" s="215"/>
      <c r="AF766" s="215"/>
      <c r="AG766" s="215"/>
      <c r="AH766" s="215"/>
      <c r="AI766" s="215"/>
      <c r="AJ766" s="215"/>
      <c r="AK766" s="215"/>
      <c r="AL766" s="215"/>
      <c r="AM766" s="215"/>
      <c r="AN766" s="215"/>
    </row>
    <row r="767" ht="15.75" customHeight="1">
      <c r="A767" s="215"/>
      <c r="B767" s="215"/>
      <c r="C767" s="215"/>
      <c r="D767" s="215"/>
      <c r="E767" s="215"/>
      <c r="F767" s="215"/>
      <c r="G767" s="215"/>
      <c r="H767" s="215"/>
      <c r="I767" s="215"/>
      <c r="J767" s="215"/>
      <c r="K767" s="215"/>
      <c r="L767" s="215"/>
      <c r="M767" s="215"/>
      <c r="N767" s="215"/>
      <c r="O767" s="215"/>
      <c r="P767" s="215"/>
      <c r="Q767" s="215"/>
      <c r="R767" s="215"/>
      <c r="S767" s="215"/>
      <c r="T767" s="215"/>
      <c r="U767" s="215"/>
      <c r="V767" s="215"/>
      <c r="W767" s="215"/>
      <c r="X767" s="215"/>
      <c r="Y767" s="215"/>
      <c r="Z767" s="215"/>
      <c r="AA767" s="215"/>
      <c r="AB767" s="215"/>
      <c r="AC767" s="215"/>
      <c r="AD767" s="215"/>
      <c r="AE767" s="215"/>
      <c r="AF767" s="215"/>
      <c r="AG767" s="215"/>
      <c r="AH767" s="215"/>
      <c r="AI767" s="215"/>
      <c r="AJ767" s="215"/>
      <c r="AK767" s="215"/>
      <c r="AL767" s="215"/>
      <c r="AM767" s="215"/>
      <c r="AN767" s="215"/>
    </row>
    <row r="768" ht="15.75" customHeight="1">
      <c r="A768" s="215"/>
      <c r="B768" s="215"/>
      <c r="C768" s="215"/>
      <c r="D768" s="215"/>
      <c r="E768" s="215"/>
      <c r="F768" s="215"/>
      <c r="G768" s="215"/>
      <c r="H768" s="215"/>
      <c r="I768" s="215"/>
      <c r="J768" s="215"/>
      <c r="K768" s="215"/>
      <c r="L768" s="215"/>
      <c r="M768" s="215"/>
      <c r="N768" s="215"/>
      <c r="O768" s="215"/>
      <c r="P768" s="215"/>
      <c r="Q768" s="215"/>
      <c r="R768" s="215"/>
      <c r="S768" s="215"/>
      <c r="T768" s="215"/>
      <c r="U768" s="215"/>
      <c r="V768" s="215"/>
      <c r="W768" s="215"/>
      <c r="X768" s="215"/>
      <c r="Y768" s="215"/>
      <c r="Z768" s="215"/>
      <c r="AA768" s="215"/>
      <c r="AB768" s="215"/>
      <c r="AC768" s="215"/>
      <c r="AD768" s="215"/>
      <c r="AE768" s="215"/>
      <c r="AF768" s="215"/>
      <c r="AG768" s="215"/>
      <c r="AH768" s="215"/>
      <c r="AI768" s="215"/>
      <c r="AJ768" s="215"/>
      <c r="AK768" s="215"/>
      <c r="AL768" s="215"/>
      <c r="AM768" s="215"/>
      <c r="AN768" s="215"/>
    </row>
    <row r="769" ht="15.75" customHeight="1">
      <c r="A769" s="215"/>
      <c r="B769" s="215"/>
      <c r="C769" s="215"/>
      <c r="D769" s="215"/>
      <c r="E769" s="215"/>
      <c r="F769" s="215"/>
      <c r="G769" s="215"/>
      <c r="H769" s="215"/>
      <c r="I769" s="215"/>
      <c r="J769" s="215"/>
      <c r="K769" s="215"/>
      <c r="L769" s="215"/>
      <c r="M769" s="215"/>
      <c r="N769" s="215"/>
      <c r="O769" s="215"/>
      <c r="P769" s="215"/>
      <c r="Q769" s="215"/>
      <c r="R769" s="215"/>
      <c r="S769" s="215"/>
      <c r="T769" s="215"/>
      <c r="U769" s="215"/>
      <c r="V769" s="215"/>
      <c r="W769" s="215"/>
      <c r="X769" s="215"/>
      <c r="Y769" s="215"/>
      <c r="Z769" s="215"/>
      <c r="AA769" s="215"/>
      <c r="AB769" s="215"/>
      <c r="AC769" s="215"/>
      <c r="AD769" s="215"/>
      <c r="AE769" s="215"/>
      <c r="AF769" s="215"/>
      <c r="AG769" s="215"/>
      <c r="AH769" s="215"/>
      <c r="AI769" s="215"/>
      <c r="AJ769" s="215"/>
      <c r="AK769" s="215"/>
      <c r="AL769" s="215"/>
      <c r="AM769" s="215"/>
      <c r="AN769" s="215"/>
    </row>
    <row r="770" ht="15.75" customHeight="1">
      <c r="A770" s="215"/>
      <c r="B770" s="215"/>
      <c r="C770" s="215"/>
      <c r="D770" s="215"/>
      <c r="E770" s="215"/>
      <c r="F770" s="215"/>
      <c r="G770" s="215"/>
      <c r="H770" s="215"/>
      <c r="I770" s="215"/>
      <c r="J770" s="215"/>
      <c r="K770" s="215"/>
      <c r="L770" s="215"/>
      <c r="M770" s="215"/>
      <c r="N770" s="215"/>
      <c r="O770" s="215"/>
      <c r="P770" s="215"/>
      <c r="Q770" s="215"/>
      <c r="R770" s="215"/>
      <c r="S770" s="215"/>
      <c r="T770" s="215"/>
      <c r="U770" s="215"/>
      <c r="V770" s="215"/>
      <c r="W770" s="215"/>
      <c r="X770" s="215"/>
      <c r="Y770" s="215"/>
      <c r="Z770" s="215"/>
      <c r="AA770" s="215"/>
      <c r="AB770" s="215"/>
      <c r="AC770" s="215"/>
      <c r="AD770" s="215"/>
      <c r="AE770" s="215"/>
      <c r="AF770" s="215"/>
      <c r="AG770" s="215"/>
      <c r="AH770" s="215"/>
      <c r="AI770" s="215"/>
      <c r="AJ770" s="215"/>
      <c r="AK770" s="215"/>
      <c r="AL770" s="215"/>
      <c r="AM770" s="215"/>
      <c r="AN770" s="215"/>
    </row>
    <row r="771" ht="15.75" customHeight="1">
      <c r="A771" s="215"/>
      <c r="B771" s="215"/>
      <c r="C771" s="215"/>
      <c r="D771" s="215"/>
      <c r="E771" s="215"/>
      <c r="F771" s="215"/>
      <c r="G771" s="215"/>
      <c r="H771" s="215"/>
      <c r="I771" s="215"/>
      <c r="J771" s="215"/>
      <c r="K771" s="215"/>
      <c r="L771" s="215"/>
      <c r="M771" s="215"/>
      <c r="N771" s="215"/>
      <c r="O771" s="215"/>
      <c r="P771" s="215"/>
      <c r="Q771" s="215"/>
      <c r="R771" s="215"/>
      <c r="S771" s="215"/>
      <c r="T771" s="215"/>
      <c r="U771" s="215"/>
      <c r="V771" s="215"/>
      <c r="W771" s="215"/>
      <c r="X771" s="215"/>
      <c r="Y771" s="215"/>
      <c r="Z771" s="215"/>
      <c r="AA771" s="215"/>
      <c r="AB771" s="215"/>
      <c r="AC771" s="215"/>
      <c r="AD771" s="215"/>
      <c r="AE771" s="215"/>
      <c r="AF771" s="215"/>
      <c r="AG771" s="215"/>
      <c r="AH771" s="215"/>
      <c r="AI771" s="215"/>
      <c r="AJ771" s="215"/>
      <c r="AK771" s="215"/>
      <c r="AL771" s="215"/>
      <c r="AM771" s="215"/>
      <c r="AN771" s="215"/>
    </row>
    <row r="772" ht="15.75" customHeight="1">
      <c r="A772" s="215"/>
      <c r="B772" s="215"/>
      <c r="C772" s="215"/>
      <c r="D772" s="215"/>
      <c r="E772" s="215"/>
      <c r="F772" s="215"/>
      <c r="G772" s="215"/>
      <c r="H772" s="215"/>
      <c r="I772" s="215"/>
      <c r="J772" s="215"/>
      <c r="K772" s="215"/>
      <c r="L772" s="215"/>
      <c r="M772" s="215"/>
      <c r="N772" s="215"/>
      <c r="O772" s="215"/>
      <c r="P772" s="215"/>
      <c r="Q772" s="215"/>
      <c r="R772" s="215"/>
      <c r="S772" s="215"/>
      <c r="T772" s="215"/>
      <c r="U772" s="215"/>
      <c r="V772" s="215"/>
      <c r="W772" s="215"/>
      <c r="X772" s="215"/>
      <c r="Y772" s="215"/>
      <c r="Z772" s="215"/>
      <c r="AA772" s="215"/>
      <c r="AB772" s="215"/>
      <c r="AC772" s="215"/>
      <c r="AD772" s="215"/>
      <c r="AE772" s="215"/>
      <c r="AF772" s="215"/>
      <c r="AG772" s="215"/>
      <c r="AH772" s="215"/>
      <c r="AI772" s="215"/>
      <c r="AJ772" s="215"/>
      <c r="AK772" s="215"/>
      <c r="AL772" s="215"/>
      <c r="AM772" s="215"/>
      <c r="AN772" s="215"/>
    </row>
    <row r="773" ht="15.75" customHeight="1">
      <c r="A773" s="215"/>
      <c r="B773" s="215"/>
      <c r="C773" s="215"/>
      <c r="D773" s="215"/>
      <c r="E773" s="215"/>
      <c r="F773" s="215"/>
      <c r="G773" s="215"/>
      <c r="H773" s="215"/>
      <c r="I773" s="215"/>
      <c r="J773" s="215"/>
      <c r="K773" s="215"/>
      <c r="L773" s="215"/>
      <c r="M773" s="215"/>
      <c r="N773" s="215"/>
      <c r="O773" s="215"/>
      <c r="P773" s="215"/>
      <c r="Q773" s="215"/>
      <c r="R773" s="215"/>
      <c r="S773" s="215"/>
      <c r="T773" s="215"/>
      <c r="U773" s="215"/>
      <c r="V773" s="215"/>
      <c r="W773" s="215"/>
      <c r="X773" s="215"/>
      <c r="Y773" s="215"/>
      <c r="Z773" s="215"/>
      <c r="AA773" s="215"/>
      <c r="AB773" s="215"/>
      <c r="AC773" s="215"/>
      <c r="AD773" s="215"/>
      <c r="AE773" s="215"/>
      <c r="AF773" s="215"/>
      <c r="AG773" s="215"/>
      <c r="AH773" s="215"/>
      <c r="AI773" s="215"/>
      <c r="AJ773" s="215"/>
      <c r="AK773" s="215"/>
      <c r="AL773" s="215"/>
      <c r="AM773" s="215"/>
      <c r="AN773" s="215"/>
    </row>
    <row r="774" ht="15.75" customHeight="1">
      <c r="A774" s="215"/>
      <c r="B774" s="215"/>
      <c r="C774" s="215"/>
      <c r="D774" s="215"/>
      <c r="E774" s="215"/>
      <c r="F774" s="215"/>
      <c r="G774" s="215"/>
      <c r="H774" s="215"/>
      <c r="I774" s="215"/>
      <c r="J774" s="215"/>
      <c r="K774" s="215"/>
      <c r="L774" s="215"/>
      <c r="M774" s="215"/>
      <c r="N774" s="215"/>
      <c r="O774" s="215"/>
      <c r="P774" s="215"/>
      <c r="Q774" s="215"/>
      <c r="R774" s="215"/>
      <c r="S774" s="215"/>
      <c r="T774" s="215"/>
      <c r="U774" s="215"/>
      <c r="V774" s="215"/>
      <c r="W774" s="215"/>
      <c r="X774" s="215"/>
      <c r="Y774" s="215"/>
      <c r="Z774" s="215"/>
      <c r="AA774" s="215"/>
      <c r="AB774" s="215"/>
      <c r="AC774" s="215"/>
      <c r="AD774" s="215"/>
      <c r="AE774" s="215"/>
      <c r="AF774" s="215"/>
      <c r="AG774" s="215"/>
      <c r="AH774" s="215"/>
      <c r="AI774" s="215"/>
      <c r="AJ774" s="215"/>
      <c r="AK774" s="215"/>
      <c r="AL774" s="215"/>
      <c r="AM774" s="215"/>
      <c r="AN774" s="215"/>
    </row>
    <row r="775" ht="15.75" customHeight="1">
      <c r="A775" s="215"/>
      <c r="B775" s="215"/>
      <c r="C775" s="215"/>
      <c r="D775" s="215"/>
      <c r="E775" s="215"/>
      <c r="F775" s="215"/>
      <c r="G775" s="215"/>
      <c r="H775" s="215"/>
      <c r="I775" s="215"/>
      <c r="J775" s="215"/>
      <c r="K775" s="215"/>
      <c r="L775" s="215"/>
      <c r="M775" s="215"/>
      <c r="N775" s="215"/>
      <c r="O775" s="215"/>
      <c r="P775" s="215"/>
      <c r="Q775" s="215"/>
      <c r="R775" s="215"/>
      <c r="S775" s="215"/>
      <c r="T775" s="215"/>
      <c r="U775" s="215"/>
      <c r="V775" s="215"/>
      <c r="W775" s="215"/>
      <c r="X775" s="215"/>
      <c r="Y775" s="215"/>
      <c r="Z775" s="215"/>
      <c r="AA775" s="215"/>
      <c r="AB775" s="215"/>
      <c r="AC775" s="215"/>
      <c r="AD775" s="215"/>
      <c r="AE775" s="215"/>
      <c r="AF775" s="215"/>
      <c r="AG775" s="215"/>
      <c r="AH775" s="215"/>
      <c r="AI775" s="215"/>
      <c r="AJ775" s="215"/>
      <c r="AK775" s="215"/>
      <c r="AL775" s="215"/>
      <c r="AM775" s="215"/>
      <c r="AN775" s="215"/>
    </row>
    <row r="776" ht="15.75" customHeight="1">
      <c r="A776" s="215"/>
      <c r="B776" s="215"/>
      <c r="C776" s="215"/>
      <c r="D776" s="215"/>
      <c r="E776" s="215"/>
      <c r="F776" s="215"/>
      <c r="G776" s="215"/>
      <c r="H776" s="215"/>
      <c r="I776" s="215"/>
      <c r="J776" s="215"/>
      <c r="K776" s="215"/>
      <c r="L776" s="215"/>
      <c r="M776" s="215"/>
      <c r="N776" s="215"/>
      <c r="O776" s="215"/>
      <c r="P776" s="215"/>
      <c r="Q776" s="215"/>
      <c r="R776" s="215"/>
      <c r="S776" s="215"/>
      <c r="T776" s="215"/>
      <c r="U776" s="215"/>
      <c r="V776" s="215"/>
      <c r="W776" s="215"/>
      <c r="X776" s="215"/>
      <c r="Y776" s="215"/>
      <c r="Z776" s="215"/>
      <c r="AA776" s="215"/>
      <c r="AB776" s="215"/>
      <c r="AC776" s="215"/>
      <c r="AD776" s="215"/>
      <c r="AE776" s="215"/>
      <c r="AF776" s="215"/>
      <c r="AG776" s="215"/>
      <c r="AH776" s="215"/>
      <c r="AI776" s="215"/>
      <c r="AJ776" s="215"/>
      <c r="AK776" s="215"/>
      <c r="AL776" s="215"/>
      <c r="AM776" s="215"/>
      <c r="AN776" s="215"/>
    </row>
    <row r="777" ht="15.75" customHeight="1">
      <c r="A777" s="215"/>
      <c r="B777" s="215"/>
      <c r="C777" s="215"/>
      <c r="D777" s="215"/>
      <c r="E777" s="215"/>
      <c r="F777" s="215"/>
      <c r="G777" s="215"/>
      <c r="H777" s="215"/>
      <c r="I777" s="215"/>
      <c r="J777" s="215"/>
      <c r="K777" s="215"/>
      <c r="L777" s="215"/>
      <c r="M777" s="215"/>
      <c r="N777" s="215"/>
      <c r="O777" s="215"/>
      <c r="P777" s="215"/>
      <c r="Q777" s="215"/>
      <c r="R777" s="215"/>
      <c r="S777" s="215"/>
      <c r="T777" s="215"/>
      <c r="U777" s="215"/>
      <c r="V777" s="215"/>
      <c r="W777" s="215"/>
      <c r="X777" s="215"/>
      <c r="Y777" s="215"/>
      <c r="Z777" s="215"/>
      <c r="AA777" s="215"/>
      <c r="AB777" s="215"/>
      <c r="AC777" s="215"/>
      <c r="AD777" s="215"/>
      <c r="AE777" s="215"/>
      <c r="AF777" s="215"/>
      <c r="AG777" s="215"/>
      <c r="AH777" s="215"/>
      <c r="AI777" s="215"/>
      <c r="AJ777" s="215"/>
      <c r="AK777" s="215"/>
      <c r="AL777" s="215"/>
      <c r="AM777" s="215"/>
      <c r="AN777" s="215"/>
    </row>
    <row r="778" ht="15.75" customHeight="1">
      <c r="A778" s="215"/>
      <c r="B778" s="215"/>
      <c r="C778" s="215"/>
      <c r="D778" s="215"/>
      <c r="E778" s="215"/>
      <c r="F778" s="215"/>
      <c r="G778" s="215"/>
      <c r="H778" s="215"/>
      <c r="I778" s="215"/>
      <c r="J778" s="215"/>
      <c r="K778" s="215"/>
      <c r="L778" s="215"/>
      <c r="M778" s="215"/>
      <c r="N778" s="215"/>
      <c r="O778" s="215"/>
      <c r="P778" s="215"/>
      <c r="Q778" s="215"/>
      <c r="R778" s="215"/>
      <c r="S778" s="215"/>
      <c r="T778" s="215"/>
      <c r="U778" s="215"/>
      <c r="V778" s="215"/>
      <c r="W778" s="215"/>
      <c r="X778" s="215"/>
      <c r="Y778" s="215"/>
      <c r="Z778" s="215"/>
      <c r="AA778" s="215"/>
      <c r="AB778" s="215"/>
      <c r="AC778" s="215"/>
      <c r="AD778" s="215"/>
      <c r="AE778" s="215"/>
      <c r="AF778" s="215"/>
      <c r="AG778" s="215"/>
      <c r="AH778" s="215"/>
      <c r="AI778" s="215"/>
      <c r="AJ778" s="215"/>
      <c r="AK778" s="215"/>
      <c r="AL778" s="215"/>
      <c r="AM778" s="215"/>
      <c r="AN778" s="215"/>
    </row>
    <row r="779" ht="15.75" customHeight="1">
      <c r="A779" s="215"/>
      <c r="B779" s="215"/>
      <c r="C779" s="215"/>
      <c r="D779" s="215"/>
      <c r="E779" s="215"/>
      <c r="F779" s="215"/>
      <c r="G779" s="215"/>
      <c r="H779" s="215"/>
      <c r="I779" s="215"/>
      <c r="J779" s="215"/>
      <c r="K779" s="215"/>
      <c r="L779" s="215"/>
      <c r="M779" s="215"/>
      <c r="N779" s="215"/>
      <c r="O779" s="215"/>
      <c r="P779" s="215"/>
      <c r="Q779" s="215"/>
      <c r="R779" s="215"/>
      <c r="S779" s="215"/>
      <c r="T779" s="215"/>
      <c r="U779" s="215"/>
      <c r="V779" s="215"/>
      <c r="W779" s="215"/>
      <c r="X779" s="215"/>
      <c r="Y779" s="215"/>
      <c r="Z779" s="215"/>
      <c r="AA779" s="215"/>
      <c r="AB779" s="215"/>
      <c r="AC779" s="215"/>
      <c r="AD779" s="215"/>
      <c r="AE779" s="215"/>
      <c r="AF779" s="215"/>
      <c r="AG779" s="215"/>
      <c r="AH779" s="215"/>
      <c r="AI779" s="215"/>
      <c r="AJ779" s="215"/>
      <c r="AK779" s="215"/>
      <c r="AL779" s="215"/>
      <c r="AM779" s="215"/>
      <c r="AN779" s="215"/>
    </row>
    <row r="780" ht="15.75" customHeight="1">
      <c r="A780" s="215"/>
      <c r="B780" s="215"/>
      <c r="C780" s="215"/>
      <c r="D780" s="215"/>
      <c r="E780" s="215"/>
      <c r="F780" s="215"/>
      <c r="G780" s="215"/>
      <c r="H780" s="215"/>
      <c r="I780" s="215"/>
      <c r="J780" s="215"/>
      <c r="K780" s="215"/>
      <c r="L780" s="215"/>
      <c r="M780" s="215"/>
      <c r="N780" s="215"/>
      <c r="O780" s="215"/>
      <c r="P780" s="215"/>
      <c r="Q780" s="215"/>
      <c r="R780" s="215"/>
      <c r="S780" s="215"/>
      <c r="T780" s="215"/>
      <c r="U780" s="215"/>
      <c r="V780" s="215"/>
      <c r="W780" s="215"/>
      <c r="X780" s="215"/>
      <c r="Y780" s="215"/>
      <c r="Z780" s="215"/>
      <c r="AA780" s="215"/>
      <c r="AB780" s="215"/>
      <c r="AC780" s="215"/>
      <c r="AD780" s="215"/>
      <c r="AE780" s="215"/>
      <c r="AF780" s="215"/>
      <c r="AG780" s="215"/>
      <c r="AH780" s="215"/>
      <c r="AI780" s="215"/>
      <c r="AJ780" s="215"/>
      <c r="AK780" s="215"/>
      <c r="AL780" s="215"/>
      <c r="AM780" s="215"/>
      <c r="AN780" s="215"/>
    </row>
    <row r="781" ht="15.75" customHeight="1">
      <c r="A781" s="215"/>
      <c r="B781" s="215"/>
      <c r="C781" s="215"/>
      <c r="D781" s="215"/>
      <c r="E781" s="215"/>
      <c r="F781" s="215"/>
      <c r="G781" s="215"/>
      <c r="H781" s="215"/>
      <c r="I781" s="215"/>
      <c r="J781" s="215"/>
      <c r="K781" s="215"/>
      <c r="L781" s="215"/>
      <c r="M781" s="215"/>
      <c r="N781" s="215"/>
      <c r="O781" s="215"/>
      <c r="P781" s="215"/>
      <c r="Q781" s="215"/>
      <c r="R781" s="215"/>
      <c r="S781" s="215"/>
      <c r="T781" s="215"/>
      <c r="U781" s="215"/>
      <c r="V781" s="215"/>
      <c r="W781" s="215"/>
      <c r="X781" s="215"/>
      <c r="Y781" s="215"/>
      <c r="Z781" s="215"/>
      <c r="AA781" s="215"/>
      <c r="AB781" s="215"/>
      <c r="AC781" s="215"/>
      <c r="AD781" s="215"/>
      <c r="AE781" s="215"/>
      <c r="AF781" s="215"/>
      <c r="AG781" s="215"/>
      <c r="AH781" s="215"/>
      <c r="AI781" s="215"/>
      <c r="AJ781" s="215"/>
      <c r="AK781" s="215"/>
      <c r="AL781" s="215"/>
      <c r="AM781" s="215"/>
      <c r="AN781" s="215"/>
    </row>
    <row r="782" ht="15.75" customHeight="1">
      <c r="A782" s="215"/>
      <c r="B782" s="215"/>
      <c r="C782" s="215"/>
      <c r="D782" s="215"/>
      <c r="E782" s="215"/>
      <c r="F782" s="215"/>
      <c r="G782" s="215"/>
      <c r="H782" s="215"/>
      <c r="I782" s="215"/>
      <c r="J782" s="215"/>
      <c r="K782" s="215"/>
      <c r="L782" s="215"/>
      <c r="M782" s="215"/>
      <c r="N782" s="215"/>
      <c r="O782" s="215"/>
      <c r="P782" s="215"/>
      <c r="Q782" s="215"/>
      <c r="R782" s="215"/>
      <c r="S782" s="215"/>
      <c r="T782" s="215"/>
      <c r="U782" s="215"/>
      <c r="V782" s="215"/>
      <c r="W782" s="215"/>
      <c r="X782" s="215"/>
      <c r="Y782" s="215"/>
      <c r="Z782" s="215"/>
      <c r="AA782" s="215"/>
      <c r="AB782" s="215"/>
      <c r="AC782" s="215"/>
      <c r="AD782" s="215"/>
      <c r="AE782" s="215"/>
      <c r="AF782" s="215"/>
      <c r="AG782" s="215"/>
      <c r="AH782" s="215"/>
      <c r="AI782" s="215"/>
      <c r="AJ782" s="215"/>
      <c r="AK782" s="215"/>
      <c r="AL782" s="215"/>
      <c r="AM782" s="215"/>
      <c r="AN782" s="215"/>
    </row>
    <row r="783" ht="15.75" customHeight="1">
      <c r="A783" s="215"/>
      <c r="B783" s="215"/>
      <c r="C783" s="215"/>
      <c r="D783" s="215"/>
      <c r="E783" s="215"/>
      <c r="F783" s="215"/>
      <c r="G783" s="215"/>
      <c r="H783" s="215"/>
      <c r="I783" s="215"/>
      <c r="J783" s="215"/>
      <c r="K783" s="215"/>
      <c r="L783" s="215"/>
      <c r="M783" s="215"/>
      <c r="N783" s="215"/>
      <c r="O783" s="215"/>
      <c r="P783" s="215"/>
      <c r="Q783" s="215"/>
      <c r="R783" s="215"/>
      <c r="S783" s="215"/>
      <c r="T783" s="215"/>
      <c r="U783" s="215"/>
      <c r="V783" s="215"/>
      <c r="W783" s="215"/>
      <c r="X783" s="215"/>
      <c r="Y783" s="215"/>
      <c r="Z783" s="215"/>
      <c r="AA783" s="215"/>
      <c r="AB783" s="215"/>
      <c r="AC783" s="215"/>
      <c r="AD783" s="215"/>
      <c r="AE783" s="215"/>
      <c r="AF783" s="215"/>
      <c r="AG783" s="215"/>
      <c r="AH783" s="215"/>
      <c r="AI783" s="215"/>
      <c r="AJ783" s="215"/>
      <c r="AK783" s="215"/>
      <c r="AL783" s="215"/>
      <c r="AM783" s="215"/>
      <c r="AN783" s="215"/>
    </row>
    <row r="784" ht="15.75" customHeight="1">
      <c r="A784" s="215"/>
      <c r="B784" s="215"/>
      <c r="C784" s="215"/>
      <c r="D784" s="215"/>
      <c r="E784" s="215"/>
      <c r="F784" s="215"/>
      <c r="G784" s="215"/>
      <c r="H784" s="215"/>
      <c r="I784" s="215"/>
      <c r="J784" s="215"/>
      <c r="K784" s="215"/>
      <c r="L784" s="215"/>
      <c r="M784" s="215"/>
      <c r="N784" s="215"/>
      <c r="O784" s="215"/>
      <c r="P784" s="215"/>
      <c r="Q784" s="215"/>
      <c r="R784" s="215"/>
      <c r="S784" s="215"/>
      <c r="T784" s="215"/>
      <c r="U784" s="215"/>
      <c r="V784" s="215"/>
      <c r="W784" s="215"/>
      <c r="X784" s="215"/>
      <c r="Y784" s="215"/>
      <c r="Z784" s="215"/>
      <c r="AA784" s="215"/>
      <c r="AB784" s="215"/>
      <c r="AC784" s="215"/>
      <c r="AD784" s="215"/>
      <c r="AE784" s="215"/>
      <c r="AF784" s="215"/>
      <c r="AG784" s="215"/>
      <c r="AH784" s="215"/>
      <c r="AI784" s="215"/>
      <c r="AJ784" s="215"/>
      <c r="AK784" s="215"/>
      <c r="AL784" s="215"/>
      <c r="AM784" s="215"/>
      <c r="AN784" s="215"/>
    </row>
    <row r="785" ht="15.75" customHeight="1">
      <c r="A785" s="215"/>
      <c r="B785" s="215"/>
      <c r="C785" s="215"/>
      <c r="D785" s="215"/>
      <c r="E785" s="215"/>
      <c r="F785" s="215"/>
      <c r="G785" s="215"/>
      <c r="H785" s="215"/>
      <c r="I785" s="215"/>
      <c r="J785" s="215"/>
      <c r="K785" s="215"/>
      <c r="L785" s="215"/>
      <c r="M785" s="215"/>
      <c r="N785" s="215"/>
      <c r="O785" s="215"/>
      <c r="P785" s="215"/>
      <c r="Q785" s="215"/>
      <c r="R785" s="215"/>
      <c r="S785" s="215"/>
      <c r="T785" s="215"/>
      <c r="U785" s="215"/>
      <c r="V785" s="215"/>
      <c r="W785" s="215"/>
      <c r="X785" s="215"/>
      <c r="Y785" s="215"/>
      <c r="Z785" s="215"/>
      <c r="AA785" s="215"/>
      <c r="AB785" s="215"/>
      <c r="AC785" s="215"/>
      <c r="AD785" s="215"/>
      <c r="AE785" s="215"/>
      <c r="AF785" s="215"/>
      <c r="AG785" s="215"/>
      <c r="AH785" s="215"/>
      <c r="AI785" s="215"/>
      <c r="AJ785" s="215"/>
      <c r="AK785" s="215"/>
      <c r="AL785" s="215"/>
      <c r="AM785" s="215"/>
      <c r="AN785" s="215"/>
    </row>
    <row r="786" ht="15.75" customHeight="1">
      <c r="A786" s="215"/>
      <c r="B786" s="215"/>
      <c r="C786" s="215"/>
      <c r="D786" s="215"/>
      <c r="E786" s="215"/>
      <c r="F786" s="215"/>
      <c r="G786" s="215"/>
      <c r="H786" s="215"/>
      <c r="I786" s="215"/>
      <c r="J786" s="215"/>
      <c r="K786" s="215"/>
      <c r="L786" s="215"/>
      <c r="M786" s="215"/>
      <c r="N786" s="215"/>
      <c r="O786" s="215"/>
      <c r="P786" s="215"/>
      <c r="Q786" s="215"/>
      <c r="R786" s="215"/>
      <c r="S786" s="215"/>
      <c r="T786" s="215"/>
      <c r="U786" s="215"/>
      <c r="V786" s="215"/>
      <c r="W786" s="215"/>
      <c r="X786" s="215"/>
      <c r="Y786" s="215"/>
      <c r="Z786" s="215"/>
      <c r="AA786" s="215"/>
      <c r="AB786" s="215"/>
      <c r="AC786" s="215"/>
      <c r="AD786" s="215"/>
      <c r="AE786" s="215"/>
      <c r="AF786" s="215"/>
      <c r="AG786" s="215"/>
      <c r="AH786" s="215"/>
      <c r="AI786" s="215"/>
      <c r="AJ786" s="215"/>
      <c r="AK786" s="215"/>
      <c r="AL786" s="215"/>
      <c r="AM786" s="215"/>
      <c r="AN786" s="215"/>
    </row>
    <row r="787" ht="15.75" customHeight="1">
      <c r="A787" s="215"/>
      <c r="B787" s="215"/>
      <c r="C787" s="215"/>
      <c r="D787" s="215"/>
      <c r="E787" s="215"/>
      <c r="F787" s="215"/>
      <c r="G787" s="215"/>
      <c r="H787" s="215"/>
      <c r="I787" s="215"/>
      <c r="J787" s="215"/>
      <c r="K787" s="215"/>
      <c r="L787" s="215"/>
      <c r="M787" s="215"/>
      <c r="N787" s="215"/>
      <c r="O787" s="215"/>
      <c r="P787" s="215"/>
      <c r="Q787" s="215"/>
      <c r="R787" s="215"/>
      <c r="S787" s="215"/>
      <c r="T787" s="215"/>
      <c r="U787" s="215"/>
      <c r="V787" s="215"/>
      <c r="W787" s="215"/>
      <c r="X787" s="215"/>
      <c r="Y787" s="215"/>
      <c r="Z787" s="215"/>
      <c r="AA787" s="215"/>
      <c r="AB787" s="215"/>
      <c r="AC787" s="215"/>
      <c r="AD787" s="215"/>
      <c r="AE787" s="215"/>
      <c r="AF787" s="215"/>
      <c r="AG787" s="215"/>
      <c r="AH787" s="215"/>
      <c r="AI787" s="215"/>
      <c r="AJ787" s="215"/>
      <c r="AK787" s="215"/>
      <c r="AL787" s="215"/>
      <c r="AM787" s="215"/>
      <c r="AN787" s="215"/>
    </row>
    <row r="788" ht="15.75" customHeight="1">
      <c r="A788" s="215"/>
      <c r="B788" s="215"/>
      <c r="C788" s="215"/>
      <c r="D788" s="215"/>
      <c r="E788" s="215"/>
      <c r="F788" s="215"/>
      <c r="G788" s="215"/>
      <c r="H788" s="215"/>
      <c r="I788" s="215"/>
      <c r="J788" s="215"/>
      <c r="K788" s="215"/>
      <c r="L788" s="215"/>
      <c r="M788" s="215"/>
      <c r="N788" s="215"/>
      <c r="O788" s="215"/>
      <c r="P788" s="215"/>
      <c r="Q788" s="215"/>
      <c r="R788" s="215"/>
      <c r="S788" s="215"/>
      <c r="T788" s="215"/>
      <c r="U788" s="215"/>
      <c r="V788" s="215"/>
      <c r="W788" s="215"/>
      <c r="X788" s="215"/>
      <c r="Y788" s="215"/>
      <c r="Z788" s="215"/>
      <c r="AA788" s="215"/>
      <c r="AB788" s="215"/>
      <c r="AC788" s="215"/>
      <c r="AD788" s="215"/>
      <c r="AE788" s="215"/>
      <c r="AF788" s="215"/>
      <c r="AG788" s="215"/>
      <c r="AH788" s="215"/>
      <c r="AI788" s="215"/>
      <c r="AJ788" s="215"/>
      <c r="AK788" s="215"/>
      <c r="AL788" s="215"/>
      <c r="AM788" s="215"/>
      <c r="AN788" s="215"/>
    </row>
    <row r="789" ht="15.75" customHeight="1">
      <c r="A789" s="215"/>
      <c r="B789" s="215"/>
      <c r="C789" s="215"/>
      <c r="D789" s="215"/>
      <c r="E789" s="215"/>
      <c r="F789" s="215"/>
      <c r="G789" s="215"/>
      <c r="H789" s="215"/>
      <c r="I789" s="215"/>
      <c r="J789" s="215"/>
      <c r="K789" s="215"/>
      <c r="L789" s="215"/>
      <c r="M789" s="215"/>
      <c r="N789" s="215"/>
      <c r="O789" s="215"/>
      <c r="P789" s="215"/>
      <c r="Q789" s="215"/>
      <c r="R789" s="215"/>
      <c r="S789" s="215"/>
      <c r="T789" s="215"/>
      <c r="U789" s="215"/>
      <c r="V789" s="215"/>
      <c r="W789" s="215"/>
      <c r="X789" s="215"/>
      <c r="Y789" s="215"/>
      <c r="Z789" s="215"/>
      <c r="AA789" s="215"/>
      <c r="AB789" s="215"/>
      <c r="AC789" s="215"/>
      <c r="AD789" s="215"/>
      <c r="AE789" s="215"/>
      <c r="AF789" s="215"/>
      <c r="AG789" s="215"/>
      <c r="AH789" s="215"/>
      <c r="AI789" s="215"/>
      <c r="AJ789" s="215"/>
      <c r="AK789" s="215"/>
      <c r="AL789" s="215"/>
      <c r="AM789" s="215"/>
      <c r="AN789" s="215"/>
    </row>
    <row r="790" ht="15.75" customHeight="1">
      <c r="A790" s="215"/>
      <c r="B790" s="215"/>
      <c r="C790" s="215"/>
      <c r="D790" s="215"/>
      <c r="E790" s="215"/>
      <c r="F790" s="215"/>
      <c r="G790" s="215"/>
      <c r="H790" s="215"/>
      <c r="I790" s="215"/>
      <c r="J790" s="215"/>
      <c r="K790" s="215"/>
      <c r="L790" s="215"/>
      <c r="M790" s="215"/>
      <c r="N790" s="215"/>
      <c r="O790" s="215"/>
      <c r="P790" s="215"/>
      <c r="Q790" s="215"/>
      <c r="R790" s="215"/>
      <c r="S790" s="215"/>
      <c r="T790" s="215"/>
      <c r="U790" s="215"/>
      <c r="V790" s="215"/>
      <c r="W790" s="215"/>
      <c r="X790" s="215"/>
      <c r="Y790" s="215"/>
      <c r="Z790" s="215"/>
      <c r="AA790" s="215"/>
      <c r="AB790" s="215"/>
      <c r="AC790" s="215"/>
      <c r="AD790" s="215"/>
      <c r="AE790" s="215"/>
      <c r="AF790" s="215"/>
      <c r="AG790" s="215"/>
      <c r="AH790" s="215"/>
      <c r="AI790" s="215"/>
      <c r="AJ790" s="215"/>
      <c r="AK790" s="215"/>
      <c r="AL790" s="215"/>
      <c r="AM790" s="215"/>
      <c r="AN790" s="215"/>
    </row>
    <row r="791" ht="15.75" customHeight="1">
      <c r="A791" s="215"/>
      <c r="B791" s="215"/>
      <c r="C791" s="215"/>
      <c r="D791" s="215"/>
      <c r="E791" s="215"/>
      <c r="F791" s="215"/>
      <c r="G791" s="215"/>
      <c r="H791" s="215"/>
      <c r="I791" s="215"/>
      <c r="J791" s="215"/>
      <c r="K791" s="215"/>
      <c r="L791" s="215"/>
      <c r="M791" s="215"/>
      <c r="N791" s="215"/>
      <c r="O791" s="215"/>
      <c r="P791" s="215"/>
      <c r="Q791" s="215"/>
      <c r="R791" s="215"/>
      <c r="S791" s="215"/>
      <c r="T791" s="215"/>
      <c r="U791" s="215"/>
      <c r="V791" s="215"/>
      <c r="W791" s="215"/>
      <c r="X791" s="215"/>
      <c r="Y791" s="215"/>
      <c r="Z791" s="215"/>
      <c r="AA791" s="215"/>
      <c r="AB791" s="215"/>
      <c r="AC791" s="215"/>
      <c r="AD791" s="215"/>
      <c r="AE791" s="215"/>
      <c r="AF791" s="215"/>
      <c r="AG791" s="215"/>
      <c r="AH791" s="215"/>
      <c r="AI791" s="215"/>
      <c r="AJ791" s="215"/>
      <c r="AK791" s="215"/>
      <c r="AL791" s="215"/>
      <c r="AM791" s="215"/>
      <c r="AN791" s="215"/>
    </row>
    <row r="792" ht="15.75" customHeight="1">
      <c r="A792" s="215"/>
      <c r="B792" s="215"/>
      <c r="C792" s="215"/>
      <c r="D792" s="215"/>
      <c r="E792" s="215"/>
      <c r="F792" s="215"/>
      <c r="G792" s="215"/>
      <c r="H792" s="215"/>
      <c r="I792" s="215"/>
      <c r="J792" s="215"/>
      <c r="K792" s="215"/>
      <c r="L792" s="215"/>
      <c r="M792" s="215"/>
      <c r="N792" s="215"/>
      <c r="O792" s="215"/>
      <c r="P792" s="215"/>
      <c r="Q792" s="215"/>
      <c r="R792" s="215"/>
      <c r="S792" s="215"/>
      <c r="T792" s="215"/>
      <c r="U792" s="215"/>
      <c r="V792" s="215"/>
      <c r="W792" s="215"/>
      <c r="X792" s="215"/>
      <c r="Y792" s="215"/>
      <c r="Z792" s="215"/>
      <c r="AA792" s="215"/>
      <c r="AB792" s="215"/>
      <c r="AC792" s="215"/>
      <c r="AD792" s="215"/>
      <c r="AE792" s="215"/>
      <c r="AF792" s="215"/>
      <c r="AG792" s="215"/>
      <c r="AH792" s="215"/>
      <c r="AI792" s="215"/>
      <c r="AJ792" s="215"/>
      <c r="AK792" s="215"/>
      <c r="AL792" s="215"/>
      <c r="AM792" s="215"/>
      <c r="AN792" s="215"/>
    </row>
    <row r="793" ht="15.75" customHeight="1">
      <c r="A793" s="215"/>
      <c r="B793" s="215"/>
      <c r="C793" s="215"/>
      <c r="D793" s="215"/>
      <c r="E793" s="215"/>
      <c r="F793" s="215"/>
      <c r="G793" s="215"/>
      <c r="H793" s="215"/>
      <c r="I793" s="215"/>
      <c r="J793" s="215"/>
      <c r="K793" s="215"/>
      <c r="L793" s="215"/>
      <c r="M793" s="215"/>
      <c r="N793" s="215"/>
      <c r="O793" s="215"/>
      <c r="P793" s="215"/>
      <c r="Q793" s="215"/>
      <c r="R793" s="215"/>
      <c r="S793" s="215"/>
      <c r="T793" s="215"/>
      <c r="U793" s="215"/>
      <c r="V793" s="215"/>
      <c r="W793" s="215"/>
      <c r="X793" s="215"/>
      <c r="Y793" s="215"/>
      <c r="Z793" s="215"/>
      <c r="AA793" s="215"/>
      <c r="AB793" s="215"/>
      <c r="AC793" s="215"/>
      <c r="AD793" s="215"/>
      <c r="AE793" s="215"/>
      <c r="AF793" s="215"/>
      <c r="AG793" s="215"/>
      <c r="AH793" s="215"/>
      <c r="AI793" s="215"/>
      <c r="AJ793" s="215"/>
      <c r="AK793" s="215"/>
      <c r="AL793" s="215"/>
      <c r="AM793" s="215"/>
      <c r="AN793" s="215"/>
    </row>
    <row r="794" ht="15.75" customHeight="1">
      <c r="A794" s="215"/>
      <c r="B794" s="215"/>
      <c r="C794" s="215"/>
      <c r="D794" s="215"/>
      <c r="E794" s="215"/>
      <c r="F794" s="215"/>
      <c r="G794" s="215"/>
      <c r="H794" s="215"/>
      <c r="I794" s="215"/>
      <c r="J794" s="215"/>
      <c r="K794" s="215"/>
      <c r="L794" s="215"/>
      <c r="M794" s="215"/>
      <c r="N794" s="215"/>
      <c r="O794" s="215"/>
      <c r="P794" s="215"/>
      <c r="Q794" s="215"/>
      <c r="R794" s="215"/>
      <c r="S794" s="215"/>
      <c r="T794" s="215"/>
      <c r="U794" s="215"/>
      <c r="V794" s="215"/>
      <c r="W794" s="215"/>
      <c r="X794" s="215"/>
      <c r="Y794" s="215"/>
      <c r="Z794" s="215"/>
      <c r="AA794" s="215"/>
      <c r="AB794" s="215"/>
      <c r="AC794" s="215"/>
      <c r="AD794" s="215"/>
      <c r="AE794" s="215"/>
      <c r="AF794" s="215"/>
      <c r="AG794" s="215"/>
      <c r="AH794" s="215"/>
      <c r="AI794" s="215"/>
      <c r="AJ794" s="215"/>
      <c r="AK794" s="215"/>
      <c r="AL794" s="215"/>
      <c r="AM794" s="215"/>
      <c r="AN794" s="215"/>
    </row>
    <row r="795" ht="15.75" customHeight="1">
      <c r="A795" s="215"/>
      <c r="B795" s="215"/>
      <c r="C795" s="215"/>
      <c r="D795" s="215"/>
      <c r="E795" s="215"/>
      <c r="F795" s="215"/>
      <c r="G795" s="215"/>
      <c r="H795" s="215"/>
      <c r="I795" s="215"/>
      <c r="J795" s="215"/>
      <c r="K795" s="215"/>
      <c r="L795" s="215"/>
      <c r="M795" s="215"/>
      <c r="N795" s="215"/>
      <c r="O795" s="215"/>
      <c r="P795" s="215"/>
      <c r="Q795" s="215"/>
      <c r="R795" s="215"/>
      <c r="S795" s="215"/>
      <c r="T795" s="215"/>
      <c r="U795" s="215"/>
      <c r="V795" s="215"/>
      <c r="W795" s="215"/>
      <c r="X795" s="215"/>
      <c r="Y795" s="215"/>
      <c r="Z795" s="215"/>
      <c r="AA795" s="215"/>
      <c r="AB795" s="215"/>
      <c r="AC795" s="215"/>
      <c r="AD795" s="215"/>
      <c r="AE795" s="215"/>
      <c r="AF795" s="215"/>
      <c r="AG795" s="215"/>
      <c r="AH795" s="215"/>
      <c r="AI795" s="215"/>
      <c r="AJ795" s="215"/>
      <c r="AK795" s="215"/>
      <c r="AL795" s="215"/>
      <c r="AM795" s="215"/>
      <c r="AN795" s="215"/>
    </row>
    <row r="796" ht="15.75" customHeight="1">
      <c r="A796" s="215"/>
      <c r="B796" s="215"/>
      <c r="C796" s="215"/>
      <c r="D796" s="215"/>
      <c r="E796" s="215"/>
      <c r="F796" s="215"/>
      <c r="G796" s="215"/>
      <c r="H796" s="215"/>
      <c r="I796" s="215"/>
      <c r="J796" s="215"/>
      <c r="K796" s="215"/>
      <c r="L796" s="215"/>
      <c r="M796" s="215"/>
      <c r="N796" s="215"/>
      <c r="O796" s="215"/>
      <c r="P796" s="215"/>
      <c r="Q796" s="215"/>
      <c r="R796" s="215"/>
      <c r="S796" s="215"/>
      <c r="T796" s="215"/>
      <c r="U796" s="215"/>
      <c r="V796" s="215"/>
      <c r="W796" s="215"/>
      <c r="X796" s="215"/>
      <c r="Y796" s="215"/>
      <c r="Z796" s="215"/>
      <c r="AA796" s="215"/>
      <c r="AB796" s="215"/>
      <c r="AC796" s="215"/>
      <c r="AD796" s="215"/>
      <c r="AE796" s="215"/>
      <c r="AF796" s="215"/>
      <c r="AG796" s="215"/>
      <c r="AH796" s="215"/>
      <c r="AI796" s="215"/>
      <c r="AJ796" s="215"/>
      <c r="AK796" s="215"/>
      <c r="AL796" s="215"/>
      <c r="AM796" s="215"/>
      <c r="AN796" s="215"/>
    </row>
    <row r="797" ht="15.75" customHeight="1">
      <c r="A797" s="215"/>
      <c r="B797" s="215"/>
      <c r="C797" s="215"/>
      <c r="D797" s="215"/>
      <c r="E797" s="215"/>
      <c r="F797" s="215"/>
      <c r="G797" s="215"/>
      <c r="H797" s="215"/>
      <c r="I797" s="215"/>
      <c r="J797" s="215"/>
      <c r="K797" s="215"/>
      <c r="L797" s="215"/>
      <c r="M797" s="215"/>
      <c r="N797" s="215"/>
      <c r="O797" s="215"/>
      <c r="P797" s="215"/>
      <c r="Q797" s="215"/>
      <c r="R797" s="215"/>
      <c r="S797" s="215"/>
      <c r="T797" s="215"/>
      <c r="U797" s="215"/>
      <c r="V797" s="215"/>
      <c r="W797" s="215"/>
      <c r="X797" s="215"/>
      <c r="Y797" s="215"/>
      <c r="Z797" s="215"/>
      <c r="AA797" s="215"/>
      <c r="AB797" s="215"/>
      <c r="AC797" s="215"/>
      <c r="AD797" s="215"/>
      <c r="AE797" s="215"/>
      <c r="AF797" s="215"/>
      <c r="AG797" s="215"/>
      <c r="AH797" s="215"/>
      <c r="AI797" s="215"/>
      <c r="AJ797" s="215"/>
      <c r="AK797" s="215"/>
      <c r="AL797" s="215"/>
      <c r="AM797" s="215"/>
      <c r="AN797" s="215"/>
    </row>
    <row r="798" ht="15.75" customHeight="1">
      <c r="A798" s="215"/>
      <c r="B798" s="215"/>
      <c r="C798" s="215"/>
      <c r="D798" s="215"/>
      <c r="E798" s="215"/>
      <c r="F798" s="215"/>
      <c r="G798" s="215"/>
      <c r="H798" s="215"/>
      <c r="I798" s="215"/>
      <c r="J798" s="215"/>
      <c r="K798" s="215"/>
      <c r="L798" s="215"/>
      <c r="M798" s="215"/>
      <c r="N798" s="215"/>
      <c r="O798" s="215"/>
      <c r="P798" s="215"/>
      <c r="Q798" s="215"/>
      <c r="R798" s="215"/>
      <c r="S798" s="215"/>
      <c r="T798" s="215"/>
      <c r="U798" s="215"/>
      <c r="V798" s="215"/>
      <c r="W798" s="215"/>
      <c r="X798" s="215"/>
      <c r="Y798" s="215"/>
      <c r="Z798" s="215"/>
      <c r="AA798" s="215"/>
      <c r="AB798" s="215"/>
      <c r="AC798" s="215"/>
      <c r="AD798" s="215"/>
      <c r="AE798" s="215"/>
      <c r="AF798" s="215"/>
      <c r="AG798" s="215"/>
      <c r="AH798" s="215"/>
      <c r="AI798" s="215"/>
      <c r="AJ798" s="215"/>
      <c r="AK798" s="215"/>
      <c r="AL798" s="215"/>
      <c r="AM798" s="215"/>
      <c r="AN798" s="215"/>
    </row>
    <row r="799" ht="15.75" customHeight="1">
      <c r="A799" s="215"/>
      <c r="B799" s="215"/>
      <c r="C799" s="215"/>
      <c r="D799" s="215"/>
      <c r="E799" s="215"/>
      <c r="F799" s="215"/>
      <c r="G799" s="215"/>
      <c r="H799" s="215"/>
      <c r="I799" s="215"/>
      <c r="J799" s="215"/>
      <c r="K799" s="215"/>
      <c r="L799" s="215"/>
      <c r="M799" s="215"/>
      <c r="N799" s="215"/>
      <c r="O799" s="215"/>
      <c r="P799" s="215"/>
      <c r="Q799" s="215"/>
      <c r="R799" s="215"/>
      <c r="S799" s="215"/>
      <c r="T799" s="215"/>
      <c r="U799" s="215"/>
      <c r="V799" s="215"/>
      <c r="W799" s="215"/>
      <c r="X799" s="215"/>
      <c r="Y799" s="215"/>
      <c r="Z799" s="215"/>
      <c r="AA799" s="215"/>
      <c r="AB799" s="215"/>
      <c r="AC799" s="215"/>
      <c r="AD799" s="215"/>
      <c r="AE799" s="215"/>
      <c r="AF799" s="215"/>
      <c r="AG799" s="215"/>
      <c r="AH799" s="215"/>
      <c r="AI799" s="215"/>
      <c r="AJ799" s="215"/>
      <c r="AK799" s="215"/>
      <c r="AL799" s="215"/>
      <c r="AM799" s="215"/>
      <c r="AN799" s="215"/>
    </row>
    <row r="800" ht="15.75" customHeight="1">
      <c r="A800" s="215"/>
      <c r="B800" s="215"/>
      <c r="C800" s="215"/>
      <c r="D800" s="215"/>
      <c r="E800" s="215"/>
      <c r="F800" s="215"/>
      <c r="G800" s="215"/>
      <c r="H800" s="215"/>
      <c r="I800" s="215"/>
      <c r="J800" s="215"/>
      <c r="K800" s="215"/>
      <c r="L800" s="215"/>
      <c r="M800" s="215"/>
      <c r="N800" s="215"/>
      <c r="O800" s="215"/>
      <c r="P800" s="215"/>
      <c r="Q800" s="215"/>
      <c r="R800" s="215"/>
      <c r="S800" s="215"/>
      <c r="T800" s="215"/>
      <c r="U800" s="215"/>
      <c r="V800" s="215"/>
      <c r="W800" s="215"/>
      <c r="X800" s="215"/>
      <c r="Y800" s="215"/>
      <c r="Z800" s="215"/>
      <c r="AA800" s="215"/>
      <c r="AB800" s="215"/>
      <c r="AC800" s="215"/>
      <c r="AD800" s="215"/>
      <c r="AE800" s="215"/>
      <c r="AF800" s="215"/>
      <c r="AG800" s="215"/>
      <c r="AH800" s="215"/>
      <c r="AI800" s="215"/>
      <c r="AJ800" s="215"/>
      <c r="AK800" s="215"/>
      <c r="AL800" s="215"/>
      <c r="AM800" s="215"/>
      <c r="AN800" s="215"/>
    </row>
    <row r="801" ht="15.75" customHeight="1">
      <c r="A801" s="215"/>
      <c r="B801" s="215"/>
      <c r="C801" s="215"/>
      <c r="D801" s="215"/>
      <c r="E801" s="215"/>
      <c r="F801" s="215"/>
      <c r="G801" s="215"/>
      <c r="H801" s="215"/>
      <c r="I801" s="215"/>
      <c r="J801" s="215"/>
      <c r="K801" s="215"/>
      <c r="L801" s="215"/>
      <c r="M801" s="215"/>
      <c r="N801" s="215"/>
      <c r="O801" s="215"/>
      <c r="P801" s="215"/>
      <c r="Q801" s="215"/>
      <c r="R801" s="215"/>
      <c r="S801" s="215"/>
      <c r="T801" s="215"/>
      <c r="U801" s="215"/>
      <c r="V801" s="215"/>
      <c r="W801" s="215"/>
      <c r="X801" s="215"/>
      <c r="Y801" s="215"/>
      <c r="Z801" s="215"/>
      <c r="AA801" s="215"/>
      <c r="AB801" s="215"/>
      <c r="AC801" s="215"/>
      <c r="AD801" s="215"/>
      <c r="AE801" s="215"/>
      <c r="AF801" s="215"/>
      <c r="AG801" s="215"/>
      <c r="AH801" s="215"/>
      <c r="AI801" s="215"/>
      <c r="AJ801" s="215"/>
      <c r="AK801" s="215"/>
      <c r="AL801" s="215"/>
      <c r="AM801" s="215"/>
      <c r="AN801" s="215"/>
    </row>
    <row r="802" ht="15.75" customHeight="1">
      <c r="A802" s="215"/>
      <c r="B802" s="215"/>
      <c r="C802" s="215"/>
      <c r="D802" s="215"/>
      <c r="E802" s="215"/>
      <c r="F802" s="215"/>
      <c r="G802" s="215"/>
      <c r="H802" s="215"/>
      <c r="I802" s="215"/>
      <c r="J802" s="215"/>
      <c r="K802" s="215"/>
      <c r="L802" s="215"/>
      <c r="M802" s="215"/>
      <c r="N802" s="215"/>
      <c r="O802" s="215"/>
      <c r="P802" s="215"/>
      <c r="Q802" s="215"/>
      <c r="R802" s="215"/>
      <c r="S802" s="215"/>
      <c r="T802" s="215"/>
      <c r="U802" s="215"/>
      <c r="V802" s="215"/>
      <c r="W802" s="215"/>
      <c r="X802" s="215"/>
      <c r="Y802" s="215"/>
      <c r="Z802" s="215"/>
      <c r="AA802" s="215"/>
      <c r="AB802" s="215"/>
      <c r="AC802" s="215"/>
      <c r="AD802" s="215"/>
      <c r="AE802" s="215"/>
      <c r="AF802" s="215"/>
      <c r="AG802" s="215"/>
      <c r="AH802" s="215"/>
      <c r="AI802" s="215"/>
      <c r="AJ802" s="215"/>
      <c r="AK802" s="215"/>
      <c r="AL802" s="215"/>
      <c r="AM802" s="215"/>
      <c r="AN802" s="215"/>
    </row>
    <row r="803" ht="15.75" customHeight="1">
      <c r="A803" s="215"/>
      <c r="B803" s="215"/>
      <c r="C803" s="215"/>
      <c r="D803" s="215"/>
      <c r="E803" s="215"/>
      <c r="F803" s="215"/>
      <c r="G803" s="215"/>
      <c r="H803" s="215"/>
      <c r="I803" s="215"/>
      <c r="J803" s="215"/>
      <c r="K803" s="215"/>
      <c r="L803" s="215"/>
      <c r="M803" s="215"/>
      <c r="N803" s="215"/>
      <c r="O803" s="215"/>
      <c r="P803" s="215"/>
      <c r="Q803" s="215"/>
      <c r="R803" s="215"/>
      <c r="S803" s="215"/>
      <c r="T803" s="215"/>
      <c r="U803" s="215"/>
      <c r="V803" s="215"/>
      <c r="W803" s="215"/>
      <c r="X803" s="215"/>
      <c r="Y803" s="215"/>
      <c r="Z803" s="215"/>
      <c r="AA803" s="215"/>
      <c r="AB803" s="215"/>
      <c r="AC803" s="215"/>
      <c r="AD803" s="215"/>
      <c r="AE803" s="215"/>
      <c r="AF803" s="215"/>
      <c r="AG803" s="215"/>
      <c r="AH803" s="215"/>
      <c r="AI803" s="215"/>
      <c r="AJ803" s="215"/>
      <c r="AK803" s="215"/>
      <c r="AL803" s="215"/>
      <c r="AM803" s="215"/>
      <c r="AN803" s="215"/>
    </row>
    <row r="804" ht="15.75" customHeight="1">
      <c r="A804" s="215"/>
      <c r="B804" s="215"/>
      <c r="C804" s="215"/>
      <c r="D804" s="215"/>
      <c r="E804" s="215"/>
      <c r="F804" s="215"/>
      <c r="G804" s="215"/>
      <c r="H804" s="215"/>
      <c r="I804" s="215"/>
      <c r="J804" s="215"/>
      <c r="K804" s="215"/>
      <c r="L804" s="215"/>
      <c r="M804" s="215"/>
      <c r="N804" s="215"/>
      <c r="O804" s="215"/>
      <c r="P804" s="215"/>
      <c r="Q804" s="215"/>
      <c r="R804" s="215"/>
      <c r="S804" s="215"/>
      <c r="T804" s="215"/>
      <c r="U804" s="215"/>
      <c r="V804" s="215"/>
      <c r="W804" s="215"/>
      <c r="X804" s="215"/>
      <c r="Y804" s="215"/>
      <c r="Z804" s="215"/>
      <c r="AA804" s="215"/>
      <c r="AB804" s="215"/>
      <c r="AC804" s="215"/>
      <c r="AD804" s="215"/>
      <c r="AE804" s="215"/>
      <c r="AF804" s="215"/>
      <c r="AG804" s="215"/>
      <c r="AH804" s="215"/>
      <c r="AI804" s="215"/>
      <c r="AJ804" s="215"/>
      <c r="AK804" s="215"/>
      <c r="AL804" s="215"/>
      <c r="AM804" s="215"/>
      <c r="AN804" s="215"/>
    </row>
    <row r="805" ht="15.75" customHeight="1">
      <c r="A805" s="215"/>
      <c r="B805" s="215"/>
      <c r="C805" s="215"/>
      <c r="D805" s="215"/>
      <c r="E805" s="215"/>
      <c r="F805" s="215"/>
      <c r="G805" s="215"/>
      <c r="H805" s="215"/>
      <c r="I805" s="215"/>
      <c r="J805" s="215"/>
      <c r="K805" s="215"/>
      <c r="L805" s="215"/>
      <c r="M805" s="215"/>
      <c r="N805" s="215"/>
      <c r="O805" s="215"/>
      <c r="P805" s="215"/>
      <c r="Q805" s="215"/>
      <c r="R805" s="215"/>
      <c r="S805" s="215"/>
      <c r="T805" s="215"/>
      <c r="U805" s="215"/>
      <c r="V805" s="215"/>
      <c r="W805" s="215"/>
      <c r="X805" s="215"/>
      <c r="Y805" s="215"/>
      <c r="Z805" s="215"/>
      <c r="AA805" s="215"/>
      <c r="AB805" s="215"/>
      <c r="AC805" s="215"/>
      <c r="AD805" s="215"/>
      <c r="AE805" s="215"/>
      <c r="AF805" s="215"/>
      <c r="AG805" s="215"/>
      <c r="AH805" s="215"/>
      <c r="AI805" s="215"/>
      <c r="AJ805" s="215"/>
      <c r="AK805" s="215"/>
      <c r="AL805" s="215"/>
      <c r="AM805" s="215"/>
      <c r="AN805" s="215"/>
    </row>
    <row r="806" ht="15.75" customHeight="1">
      <c r="A806" s="215"/>
      <c r="B806" s="215"/>
      <c r="C806" s="215"/>
      <c r="D806" s="215"/>
      <c r="E806" s="215"/>
      <c r="F806" s="215"/>
      <c r="G806" s="215"/>
      <c r="H806" s="215"/>
      <c r="I806" s="215"/>
      <c r="J806" s="215"/>
      <c r="K806" s="215"/>
      <c r="L806" s="215"/>
      <c r="M806" s="215"/>
      <c r="N806" s="215"/>
      <c r="O806" s="215"/>
      <c r="P806" s="215"/>
      <c r="Q806" s="215"/>
      <c r="R806" s="215"/>
      <c r="S806" s="215"/>
      <c r="T806" s="215"/>
      <c r="U806" s="215"/>
      <c r="V806" s="215"/>
      <c r="W806" s="215"/>
      <c r="X806" s="215"/>
      <c r="Y806" s="215"/>
      <c r="Z806" s="215"/>
      <c r="AA806" s="215"/>
      <c r="AB806" s="215"/>
      <c r="AC806" s="215"/>
      <c r="AD806" s="215"/>
      <c r="AE806" s="215"/>
      <c r="AF806" s="215"/>
      <c r="AG806" s="215"/>
      <c r="AH806" s="215"/>
      <c r="AI806" s="215"/>
      <c r="AJ806" s="215"/>
      <c r="AK806" s="215"/>
      <c r="AL806" s="215"/>
      <c r="AM806" s="215"/>
      <c r="AN806" s="215"/>
    </row>
    <row r="807" ht="15.75" customHeight="1">
      <c r="A807" s="215"/>
      <c r="B807" s="215"/>
      <c r="C807" s="215"/>
      <c r="D807" s="215"/>
      <c r="E807" s="215"/>
      <c r="F807" s="215"/>
      <c r="G807" s="215"/>
      <c r="H807" s="215"/>
      <c r="I807" s="215"/>
      <c r="J807" s="215"/>
      <c r="K807" s="215"/>
      <c r="L807" s="215"/>
      <c r="M807" s="215"/>
      <c r="N807" s="215"/>
      <c r="O807" s="215"/>
      <c r="P807" s="215"/>
      <c r="Q807" s="215"/>
      <c r="R807" s="215"/>
      <c r="S807" s="215"/>
      <c r="T807" s="215"/>
      <c r="U807" s="215"/>
      <c r="V807" s="215"/>
      <c r="W807" s="215"/>
      <c r="X807" s="215"/>
      <c r="Y807" s="215"/>
      <c r="Z807" s="215"/>
      <c r="AA807" s="215"/>
      <c r="AB807" s="215"/>
      <c r="AC807" s="215"/>
      <c r="AD807" s="215"/>
      <c r="AE807" s="215"/>
      <c r="AF807" s="215"/>
      <c r="AG807" s="215"/>
      <c r="AH807" s="215"/>
      <c r="AI807" s="215"/>
      <c r="AJ807" s="215"/>
      <c r="AK807" s="215"/>
      <c r="AL807" s="215"/>
      <c r="AM807" s="215"/>
      <c r="AN807" s="215"/>
    </row>
    <row r="808" ht="15.75" customHeight="1">
      <c r="A808" s="215"/>
      <c r="B808" s="215"/>
      <c r="C808" s="215"/>
      <c r="D808" s="215"/>
      <c r="E808" s="215"/>
      <c r="F808" s="215"/>
      <c r="G808" s="215"/>
      <c r="H808" s="215"/>
      <c r="I808" s="215"/>
      <c r="J808" s="215"/>
      <c r="K808" s="215"/>
      <c r="L808" s="215"/>
      <c r="M808" s="215"/>
      <c r="N808" s="215"/>
      <c r="O808" s="215"/>
      <c r="P808" s="215"/>
      <c r="Q808" s="215"/>
      <c r="R808" s="215"/>
      <c r="S808" s="215"/>
      <c r="T808" s="215"/>
      <c r="U808" s="215"/>
      <c r="V808" s="215"/>
      <c r="W808" s="215"/>
      <c r="X808" s="215"/>
      <c r="Y808" s="215"/>
      <c r="Z808" s="215"/>
      <c r="AA808" s="215"/>
      <c r="AB808" s="215"/>
      <c r="AC808" s="215"/>
      <c r="AD808" s="215"/>
      <c r="AE808" s="215"/>
      <c r="AF808" s="215"/>
      <c r="AG808" s="215"/>
      <c r="AH808" s="215"/>
      <c r="AI808" s="215"/>
      <c r="AJ808" s="215"/>
      <c r="AK808" s="215"/>
      <c r="AL808" s="215"/>
      <c r="AM808" s="215"/>
      <c r="AN808" s="215"/>
    </row>
    <row r="809" ht="15.75" customHeight="1">
      <c r="A809" s="215"/>
      <c r="B809" s="215"/>
      <c r="C809" s="215"/>
      <c r="D809" s="215"/>
      <c r="E809" s="215"/>
      <c r="F809" s="215"/>
      <c r="G809" s="215"/>
      <c r="H809" s="215"/>
      <c r="I809" s="215"/>
      <c r="J809" s="215"/>
      <c r="K809" s="215"/>
      <c r="L809" s="215"/>
      <c r="M809" s="215"/>
      <c r="N809" s="215"/>
      <c r="O809" s="215"/>
      <c r="P809" s="215"/>
      <c r="Q809" s="215"/>
      <c r="R809" s="215"/>
      <c r="S809" s="215"/>
      <c r="T809" s="215"/>
      <c r="U809" s="215"/>
      <c r="V809" s="215"/>
      <c r="W809" s="215"/>
      <c r="X809" s="215"/>
      <c r="Y809" s="215"/>
      <c r="Z809" s="215"/>
      <c r="AA809" s="215"/>
      <c r="AB809" s="215"/>
      <c r="AC809" s="215"/>
      <c r="AD809" s="215"/>
      <c r="AE809" s="215"/>
      <c r="AF809" s="215"/>
      <c r="AG809" s="215"/>
      <c r="AH809" s="215"/>
      <c r="AI809" s="215"/>
      <c r="AJ809" s="215"/>
      <c r="AK809" s="215"/>
      <c r="AL809" s="215"/>
      <c r="AM809" s="215"/>
      <c r="AN809" s="215"/>
    </row>
    <row r="810" ht="15.75" customHeight="1">
      <c r="A810" s="215"/>
      <c r="B810" s="215"/>
      <c r="C810" s="215"/>
      <c r="D810" s="215"/>
      <c r="E810" s="215"/>
      <c r="F810" s="215"/>
      <c r="G810" s="215"/>
      <c r="H810" s="215"/>
      <c r="I810" s="215"/>
      <c r="J810" s="215"/>
      <c r="K810" s="215"/>
      <c r="L810" s="215"/>
      <c r="M810" s="215"/>
      <c r="N810" s="215"/>
      <c r="O810" s="215"/>
      <c r="P810" s="215"/>
      <c r="Q810" s="215"/>
      <c r="R810" s="215"/>
      <c r="S810" s="215"/>
      <c r="T810" s="215"/>
      <c r="U810" s="215"/>
      <c r="V810" s="215"/>
      <c r="W810" s="215"/>
      <c r="X810" s="215"/>
      <c r="Y810" s="215"/>
      <c r="Z810" s="215"/>
      <c r="AA810" s="215"/>
      <c r="AB810" s="215"/>
      <c r="AC810" s="215"/>
      <c r="AD810" s="215"/>
      <c r="AE810" s="215"/>
      <c r="AF810" s="215"/>
      <c r="AG810" s="215"/>
      <c r="AH810" s="215"/>
      <c r="AI810" s="215"/>
      <c r="AJ810" s="215"/>
      <c r="AK810" s="215"/>
      <c r="AL810" s="215"/>
      <c r="AM810" s="215"/>
      <c r="AN810" s="215"/>
    </row>
    <row r="811" ht="15.75" customHeight="1">
      <c r="A811" s="215"/>
      <c r="B811" s="215"/>
      <c r="C811" s="215"/>
      <c r="D811" s="215"/>
      <c r="E811" s="215"/>
      <c r="F811" s="215"/>
      <c r="G811" s="215"/>
      <c r="H811" s="215"/>
      <c r="I811" s="215"/>
      <c r="J811" s="215"/>
      <c r="K811" s="215"/>
      <c r="L811" s="215"/>
      <c r="M811" s="215"/>
      <c r="N811" s="215"/>
      <c r="O811" s="215"/>
      <c r="P811" s="215"/>
      <c r="Q811" s="215"/>
      <c r="R811" s="215"/>
      <c r="S811" s="215"/>
      <c r="T811" s="215"/>
      <c r="U811" s="215"/>
      <c r="V811" s="215"/>
      <c r="W811" s="215"/>
      <c r="X811" s="215"/>
      <c r="Y811" s="215"/>
      <c r="Z811" s="215"/>
      <c r="AA811" s="215"/>
      <c r="AB811" s="215"/>
      <c r="AC811" s="215"/>
      <c r="AD811" s="215"/>
      <c r="AE811" s="215"/>
      <c r="AF811" s="215"/>
      <c r="AG811" s="215"/>
      <c r="AH811" s="215"/>
      <c r="AI811" s="215"/>
      <c r="AJ811" s="215"/>
      <c r="AK811" s="215"/>
      <c r="AL811" s="215"/>
      <c r="AM811" s="215"/>
      <c r="AN811" s="215"/>
    </row>
    <row r="812" ht="15.75" customHeight="1">
      <c r="A812" s="215"/>
      <c r="B812" s="215"/>
      <c r="C812" s="215"/>
      <c r="D812" s="215"/>
      <c r="E812" s="215"/>
      <c r="F812" s="215"/>
      <c r="G812" s="215"/>
      <c r="H812" s="215"/>
      <c r="I812" s="215"/>
      <c r="J812" s="215"/>
      <c r="K812" s="215"/>
      <c r="L812" s="215"/>
      <c r="M812" s="215"/>
      <c r="N812" s="215"/>
      <c r="O812" s="215"/>
      <c r="P812" s="215"/>
      <c r="Q812" s="215"/>
      <c r="R812" s="215"/>
      <c r="S812" s="215"/>
      <c r="T812" s="215"/>
      <c r="U812" s="215"/>
      <c r="V812" s="215"/>
      <c r="W812" s="215"/>
      <c r="X812" s="215"/>
      <c r="Y812" s="215"/>
      <c r="Z812" s="215"/>
      <c r="AA812" s="215"/>
      <c r="AB812" s="215"/>
      <c r="AC812" s="215"/>
      <c r="AD812" s="215"/>
      <c r="AE812" s="215"/>
      <c r="AF812" s="215"/>
      <c r="AG812" s="215"/>
      <c r="AH812" s="215"/>
      <c r="AI812" s="215"/>
      <c r="AJ812" s="215"/>
      <c r="AK812" s="215"/>
      <c r="AL812" s="215"/>
      <c r="AM812" s="215"/>
      <c r="AN812" s="215"/>
    </row>
    <row r="813" ht="15.75" customHeight="1">
      <c r="A813" s="215"/>
      <c r="B813" s="215"/>
      <c r="C813" s="215"/>
      <c r="D813" s="215"/>
      <c r="E813" s="215"/>
      <c r="F813" s="215"/>
      <c r="G813" s="215"/>
      <c r="H813" s="215"/>
      <c r="I813" s="215"/>
      <c r="J813" s="215"/>
      <c r="K813" s="215"/>
      <c r="L813" s="215"/>
      <c r="M813" s="215"/>
      <c r="N813" s="215"/>
      <c r="O813" s="215"/>
      <c r="P813" s="215"/>
      <c r="Q813" s="215"/>
      <c r="R813" s="215"/>
      <c r="S813" s="215"/>
      <c r="T813" s="215"/>
      <c r="U813" s="215"/>
      <c r="V813" s="215"/>
      <c r="W813" s="215"/>
      <c r="X813" s="215"/>
      <c r="Y813" s="215"/>
      <c r="Z813" s="215"/>
      <c r="AA813" s="215"/>
      <c r="AB813" s="215"/>
      <c r="AC813" s="215"/>
      <c r="AD813" s="215"/>
      <c r="AE813" s="215"/>
      <c r="AF813" s="215"/>
      <c r="AG813" s="215"/>
      <c r="AH813" s="215"/>
      <c r="AI813" s="215"/>
      <c r="AJ813" s="215"/>
      <c r="AK813" s="215"/>
      <c r="AL813" s="215"/>
      <c r="AM813" s="215"/>
      <c r="AN813" s="215"/>
    </row>
    <row r="814" ht="15.75" customHeight="1">
      <c r="A814" s="215"/>
      <c r="B814" s="215"/>
      <c r="C814" s="215"/>
      <c r="D814" s="215"/>
      <c r="E814" s="215"/>
      <c r="F814" s="215"/>
      <c r="G814" s="215"/>
      <c r="H814" s="215"/>
      <c r="I814" s="215"/>
      <c r="J814" s="215"/>
      <c r="K814" s="215"/>
      <c r="L814" s="215"/>
      <c r="M814" s="215"/>
      <c r="N814" s="215"/>
      <c r="O814" s="215"/>
      <c r="P814" s="215"/>
      <c r="Q814" s="215"/>
      <c r="R814" s="215"/>
      <c r="S814" s="215"/>
      <c r="T814" s="215"/>
      <c r="U814" s="215"/>
      <c r="V814" s="215"/>
      <c r="W814" s="215"/>
      <c r="X814" s="215"/>
      <c r="Y814" s="215"/>
      <c r="Z814" s="215"/>
      <c r="AA814" s="215"/>
      <c r="AB814" s="215"/>
      <c r="AC814" s="215"/>
      <c r="AD814" s="215"/>
      <c r="AE814" s="215"/>
      <c r="AF814" s="215"/>
      <c r="AG814" s="215"/>
      <c r="AH814" s="215"/>
      <c r="AI814" s="215"/>
      <c r="AJ814" s="215"/>
      <c r="AK814" s="215"/>
      <c r="AL814" s="215"/>
      <c r="AM814" s="215"/>
      <c r="AN814" s="215"/>
    </row>
    <row r="815" ht="15.75" customHeight="1">
      <c r="A815" s="215"/>
      <c r="B815" s="215"/>
      <c r="C815" s="215"/>
      <c r="D815" s="215"/>
      <c r="E815" s="215"/>
      <c r="F815" s="215"/>
      <c r="G815" s="215"/>
      <c r="H815" s="215"/>
      <c r="I815" s="215"/>
      <c r="J815" s="215"/>
      <c r="K815" s="215"/>
      <c r="L815" s="215"/>
      <c r="M815" s="215"/>
      <c r="N815" s="215"/>
      <c r="O815" s="215"/>
      <c r="P815" s="215"/>
      <c r="Q815" s="215"/>
      <c r="R815" s="215"/>
      <c r="S815" s="215"/>
      <c r="T815" s="215"/>
      <c r="U815" s="215"/>
      <c r="V815" s="215"/>
      <c r="W815" s="215"/>
      <c r="X815" s="215"/>
      <c r="Y815" s="215"/>
      <c r="Z815" s="215"/>
      <c r="AA815" s="215"/>
      <c r="AB815" s="215"/>
      <c r="AC815" s="215"/>
      <c r="AD815" s="215"/>
      <c r="AE815" s="215"/>
      <c r="AF815" s="215"/>
      <c r="AG815" s="215"/>
      <c r="AH815" s="215"/>
      <c r="AI815" s="215"/>
      <c r="AJ815" s="215"/>
      <c r="AK815" s="215"/>
      <c r="AL815" s="215"/>
      <c r="AM815" s="215"/>
      <c r="AN815" s="215"/>
    </row>
    <row r="816" ht="15.75" customHeight="1">
      <c r="A816" s="215"/>
      <c r="B816" s="215"/>
      <c r="C816" s="215"/>
      <c r="D816" s="215"/>
      <c r="E816" s="215"/>
      <c r="F816" s="215"/>
      <c r="G816" s="215"/>
      <c r="H816" s="215"/>
      <c r="I816" s="215"/>
      <c r="J816" s="215"/>
      <c r="K816" s="215"/>
      <c r="L816" s="215"/>
      <c r="M816" s="215"/>
      <c r="N816" s="215"/>
      <c r="O816" s="215"/>
      <c r="P816" s="215"/>
      <c r="Q816" s="215"/>
      <c r="R816" s="215"/>
      <c r="S816" s="215"/>
      <c r="T816" s="215"/>
      <c r="U816" s="215"/>
      <c r="V816" s="215"/>
      <c r="W816" s="215"/>
      <c r="X816" s="215"/>
      <c r="Y816" s="215"/>
      <c r="Z816" s="215"/>
      <c r="AA816" s="215"/>
      <c r="AB816" s="215"/>
      <c r="AC816" s="215"/>
      <c r="AD816" s="215"/>
      <c r="AE816" s="215"/>
      <c r="AF816" s="215"/>
      <c r="AG816" s="215"/>
      <c r="AH816" s="215"/>
      <c r="AI816" s="215"/>
      <c r="AJ816" s="215"/>
      <c r="AK816" s="215"/>
      <c r="AL816" s="215"/>
      <c r="AM816" s="215"/>
      <c r="AN816" s="215"/>
    </row>
    <row r="817" ht="15.75" customHeight="1">
      <c r="A817" s="215"/>
      <c r="B817" s="215"/>
      <c r="C817" s="215"/>
      <c r="D817" s="215"/>
      <c r="E817" s="215"/>
      <c r="F817" s="215"/>
      <c r="G817" s="215"/>
      <c r="H817" s="215"/>
      <c r="I817" s="215"/>
      <c r="J817" s="215"/>
      <c r="K817" s="215"/>
      <c r="L817" s="215"/>
      <c r="M817" s="215"/>
      <c r="N817" s="215"/>
      <c r="O817" s="215"/>
      <c r="P817" s="215"/>
      <c r="Q817" s="215"/>
      <c r="R817" s="215"/>
      <c r="S817" s="215"/>
      <c r="T817" s="215"/>
      <c r="U817" s="215"/>
      <c r="V817" s="215"/>
      <c r="W817" s="215"/>
      <c r="X817" s="215"/>
      <c r="Y817" s="215"/>
      <c r="Z817" s="215"/>
      <c r="AA817" s="215"/>
      <c r="AB817" s="215"/>
      <c r="AC817" s="215"/>
      <c r="AD817" s="215"/>
      <c r="AE817" s="215"/>
      <c r="AF817" s="215"/>
      <c r="AG817" s="215"/>
      <c r="AH817" s="215"/>
      <c r="AI817" s="215"/>
      <c r="AJ817" s="215"/>
      <c r="AK817" s="215"/>
      <c r="AL817" s="215"/>
      <c r="AM817" s="215"/>
      <c r="AN817" s="215"/>
    </row>
    <row r="818" ht="15.75" customHeight="1">
      <c r="A818" s="215"/>
      <c r="B818" s="215"/>
      <c r="C818" s="215"/>
      <c r="D818" s="215"/>
      <c r="E818" s="215"/>
      <c r="F818" s="215"/>
      <c r="G818" s="215"/>
      <c r="H818" s="215"/>
      <c r="I818" s="215"/>
      <c r="J818" s="215"/>
      <c r="K818" s="215"/>
      <c r="L818" s="215"/>
      <c r="M818" s="215"/>
      <c r="N818" s="215"/>
      <c r="O818" s="215"/>
      <c r="P818" s="215"/>
      <c r="Q818" s="215"/>
      <c r="R818" s="215"/>
      <c r="S818" s="215"/>
      <c r="T818" s="215"/>
      <c r="U818" s="215"/>
      <c r="V818" s="215"/>
      <c r="W818" s="215"/>
      <c r="X818" s="215"/>
      <c r="Y818" s="215"/>
      <c r="Z818" s="215"/>
      <c r="AA818" s="215"/>
      <c r="AB818" s="215"/>
      <c r="AC818" s="215"/>
      <c r="AD818" s="215"/>
      <c r="AE818" s="215"/>
      <c r="AF818" s="215"/>
      <c r="AG818" s="215"/>
      <c r="AH818" s="215"/>
      <c r="AI818" s="215"/>
      <c r="AJ818" s="215"/>
      <c r="AK818" s="215"/>
      <c r="AL818" s="215"/>
      <c r="AM818" s="215"/>
      <c r="AN818" s="215"/>
    </row>
    <row r="819" ht="15.75" customHeight="1">
      <c r="A819" s="215"/>
      <c r="B819" s="215"/>
      <c r="C819" s="215"/>
      <c r="D819" s="215"/>
      <c r="E819" s="215"/>
      <c r="F819" s="215"/>
      <c r="G819" s="215"/>
      <c r="H819" s="215"/>
      <c r="I819" s="215"/>
      <c r="J819" s="215"/>
      <c r="K819" s="215"/>
      <c r="L819" s="215"/>
      <c r="M819" s="215"/>
      <c r="N819" s="215"/>
      <c r="O819" s="215"/>
      <c r="P819" s="215"/>
      <c r="Q819" s="215"/>
      <c r="R819" s="215"/>
      <c r="S819" s="215"/>
      <c r="T819" s="215"/>
      <c r="U819" s="215"/>
      <c r="V819" s="215"/>
      <c r="W819" s="215"/>
      <c r="X819" s="215"/>
      <c r="Y819" s="215"/>
      <c r="Z819" s="215"/>
      <c r="AA819" s="215"/>
      <c r="AB819" s="215"/>
      <c r="AC819" s="215"/>
      <c r="AD819" s="215"/>
      <c r="AE819" s="215"/>
      <c r="AF819" s="215"/>
      <c r="AG819" s="215"/>
      <c r="AH819" s="215"/>
      <c r="AI819" s="215"/>
      <c r="AJ819" s="215"/>
      <c r="AK819" s="215"/>
      <c r="AL819" s="215"/>
      <c r="AM819" s="215"/>
      <c r="AN819" s="215"/>
    </row>
    <row r="820" ht="15.75" customHeight="1">
      <c r="A820" s="215"/>
      <c r="B820" s="215"/>
      <c r="C820" s="215"/>
      <c r="D820" s="215"/>
      <c r="E820" s="215"/>
      <c r="F820" s="215"/>
      <c r="G820" s="215"/>
      <c r="H820" s="215"/>
      <c r="I820" s="215"/>
      <c r="J820" s="215"/>
      <c r="K820" s="215"/>
      <c r="L820" s="215"/>
      <c r="M820" s="215"/>
      <c r="N820" s="215"/>
      <c r="O820" s="215"/>
      <c r="P820" s="215"/>
      <c r="Q820" s="215"/>
      <c r="R820" s="215"/>
      <c r="S820" s="215"/>
      <c r="T820" s="215"/>
      <c r="U820" s="215"/>
      <c r="V820" s="215"/>
      <c r="W820" s="215"/>
      <c r="X820" s="215"/>
      <c r="Y820" s="215"/>
      <c r="Z820" s="215"/>
      <c r="AA820" s="215"/>
      <c r="AB820" s="215"/>
      <c r="AC820" s="215"/>
      <c r="AD820" s="215"/>
      <c r="AE820" s="215"/>
      <c r="AF820" s="215"/>
      <c r="AG820" s="215"/>
      <c r="AH820" s="215"/>
      <c r="AI820" s="215"/>
      <c r="AJ820" s="215"/>
      <c r="AK820" s="215"/>
      <c r="AL820" s="215"/>
      <c r="AM820" s="215"/>
      <c r="AN820" s="215"/>
    </row>
    <row r="821" ht="15.75" customHeight="1">
      <c r="A821" s="215"/>
      <c r="B821" s="215"/>
      <c r="C821" s="215"/>
      <c r="D821" s="215"/>
      <c r="E821" s="215"/>
      <c r="F821" s="215"/>
      <c r="G821" s="215"/>
      <c r="H821" s="215"/>
      <c r="I821" s="215"/>
      <c r="J821" s="215"/>
      <c r="K821" s="215"/>
      <c r="L821" s="215"/>
      <c r="M821" s="215"/>
      <c r="N821" s="215"/>
      <c r="O821" s="215"/>
      <c r="P821" s="215"/>
      <c r="Q821" s="215"/>
      <c r="R821" s="215"/>
      <c r="S821" s="215"/>
      <c r="T821" s="215"/>
      <c r="U821" s="215"/>
      <c r="V821" s="215"/>
      <c r="W821" s="215"/>
      <c r="X821" s="215"/>
      <c r="Y821" s="215"/>
      <c r="Z821" s="215"/>
      <c r="AA821" s="215"/>
      <c r="AB821" s="215"/>
      <c r="AC821" s="215"/>
      <c r="AD821" s="215"/>
      <c r="AE821" s="215"/>
      <c r="AF821" s="215"/>
      <c r="AG821" s="215"/>
      <c r="AH821" s="215"/>
      <c r="AI821" s="215"/>
      <c r="AJ821" s="215"/>
      <c r="AK821" s="215"/>
      <c r="AL821" s="215"/>
      <c r="AM821" s="215"/>
      <c r="AN821" s="215"/>
    </row>
    <row r="822" ht="15.75" customHeight="1">
      <c r="A822" s="215"/>
      <c r="B822" s="215"/>
      <c r="C822" s="215"/>
      <c r="D822" s="215"/>
      <c r="E822" s="215"/>
      <c r="F822" s="215"/>
      <c r="G822" s="215"/>
      <c r="H822" s="215"/>
      <c r="I822" s="215"/>
      <c r="J822" s="215"/>
      <c r="K822" s="215"/>
      <c r="L822" s="215"/>
      <c r="M822" s="215"/>
      <c r="N822" s="215"/>
      <c r="O822" s="215"/>
      <c r="P822" s="215"/>
      <c r="Q822" s="215"/>
      <c r="R822" s="215"/>
      <c r="S822" s="215"/>
      <c r="T822" s="215"/>
      <c r="U822" s="215"/>
      <c r="V822" s="215"/>
      <c r="W822" s="215"/>
      <c r="X822" s="215"/>
      <c r="Y822" s="215"/>
      <c r="Z822" s="215"/>
      <c r="AA822" s="215"/>
      <c r="AB822" s="215"/>
      <c r="AC822" s="215"/>
      <c r="AD822" s="215"/>
      <c r="AE822" s="215"/>
      <c r="AF822" s="215"/>
      <c r="AG822" s="215"/>
      <c r="AH822" s="215"/>
      <c r="AI822" s="215"/>
      <c r="AJ822" s="215"/>
      <c r="AK822" s="215"/>
      <c r="AL822" s="215"/>
      <c r="AM822" s="215"/>
      <c r="AN822" s="215"/>
    </row>
    <row r="823" ht="15.75" customHeight="1">
      <c r="A823" s="215"/>
      <c r="B823" s="215"/>
      <c r="C823" s="215"/>
      <c r="D823" s="215"/>
      <c r="E823" s="215"/>
      <c r="F823" s="215"/>
      <c r="G823" s="215"/>
      <c r="H823" s="215"/>
      <c r="I823" s="215"/>
      <c r="J823" s="215"/>
      <c r="K823" s="215"/>
      <c r="L823" s="215"/>
      <c r="M823" s="215"/>
      <c r="N823" s="215"/>
      <c r="O823" s="215"/>
      <c r="P823" s="215"/>
      <c r="Q823" s="215"/>
      <c r="R823" s="215"/>
      <c r="S823" s="215"/>
      <c r="T823" s="215"/>
      <c r="U823" s="215"/>
      <c r="V823" s="215"/>
      <c r="W823" s="215"/>
      <c r="X823" s="215"/>
      <c r="Y823" s="215"/>
      <c r="Z823" s="215"/>
      <c r="AA823" s="215"/>
      <c r="AB823" s="215"/>
      <c r="AC823" s="215"/>
      <c r="AD823" s="215"/>
      <c r="AE823" s="215"/>
      <c r="AF823" s="215"/>
      <c r="AG823" s="215"/>
      <c r="AH823" s="215"/>
      <c r="AI823" s="215"/>
      <c r="AJ823" s="215"/>
      <c r="AK823" s="215"/>
      <c r="AL823" s="215"/>
      <c r="AM823" s="215"/>
      <c r="AN823" s="215"/>
    </row>
    <row r="824" ht="15.75" customHeight="1">
      <c r="A824" s="215"/>
      <c r="B824" s="215"/>
      <c r="C824" s="215"/>
      <c r="D824" s="215"/>
      <c r="E824" s="215"/>
      <c r="F824" s="215"/>
      <c r="G824" s="215"/>
      <c r="H824" s="215"/>
      <c r="I824" s="215"/>
      <c r="J824" s="215"/>
      <c r="K824" s="215"/>
      <c r="L824" s="215"/>
      <c r="M824" s="215"/>
      <c r="N824" s="215"/>
      <c r="O824" s="215"/>
      <c r="P824" s="215"/>
      <c r="Q824" s="215"/>
      <c r="R824" s="215"/>
      <c r="S824" s="215"/>
      <c r="T824" s="215"/>
      <c r="U824" s="215"/>
      <c r="V824" s="215"/>
      <c r="W824" s="215"/>
      <c r="X824" s="215"/>
      <c r="Y824" s="215"/>
      <c r="Z824" s="215"/>
      <c r="AA824" s="215"/>
      <c r="AB824" s="215"/>
      <c r="AC824" s="215"/>
      <c r="AD824" s="215"/>
      <c r="AE824" s="215"/>
      <c r="AF824" s="215"/>
      <c r="AG824" s="215"/>
      <c r="AH824" s="215"/>
      <c r="AI824" s="215"/>
      <c r="AJ824" s="215"/>
      <c r="AK824" s="215"/>
      <c r="AL824" s="215"/>
      <c r="AM824" s="215"/>
      <c r="AN824" s="215"/>
    </row>
    <row r="825" ht="15.75" customHeight="1">
      <c r="A825" s="215"/>
      <c r="B825" s="215"/>
      <c r="C825" s="215"/>
      <c r="D825" s="215"/>
      <c r="E825" s="215"/>
      <c r="F825" s="215"/>
      <c r="G825" s="215"/>
      <c r="H825" s="215"/>
      <c r="I825" s="215"/>
      <c r="J825" s="215"/>
      <c r="K825" s="215"/>
      <c r="L825" s="215"/>
      <c r="M825" s="215"/>
      <c r="N825" s="215"/>
      <c r="O825" s="215"/>
      <c r="P825" s="215"/>
      <c r="Q825" s="215"/>
      <c r="R825" s="215"/>
      <c r="S825" s="215"/>
      <c r="T825" s="215"/>
      <c r="U825" s="215"/>
      <c r="V825" s="215"/>
      <c r="W825" s="215"/>
      <c r="X825" s="215"/>
      <c r="Y825" s="215"/>
      <c r="Z825" s="215"/>
      <c r="AA825" s="215"/>
      <c r="AB825" s="215"/>
      <c r="AC825" s="215"/>
      <c r="AD825" s="215"/>
      <c r="AE825" s="215"/>
      <c r="AF825" s="215"/>
      <c r="AG825" s="215"/>
      <c r="AH825" s="215"/>
      <c r="AI825" s="215"/>
      <c r="AJ825" s="215"/>
      <c r="AK825" s="215"/>
      <c r="AL825" s="215"/>
      <c r="AM825" s="215"/>
      <c r="AN825" s="215"/>
    </row>
    <row r="826" ht="15.75" customHeight="1">
      <c r="A826" s="215"/>
      <c r="B826" s="215"/>
      <c r="C826" s="215"/>
      <c r="D826" s="215"/>
      <c r="E826" s="215"/>
      <c r="F826" s="215"/>
      <c r="G826" s="215"/>
      <c r="H826" s="215"/>
      <c r="I826" s="215"/>
      <c r="J826" s="215"/>
      <c r="K826" s="215"/>
      <c r="L826" s="215"/>
      <c r="M826" s="215"/>
      <c r="N826" s="215"/>
      <c r="O826" s="215"/>
      <c r="P826" s="215"/>
      <c r="Q826" s="215"/>
      <c r="R826" s="215"/>
      <c r="S826" s="215"/>
      <c r="T826" s="215"/>
      <c r="U826" s="215"/>
      <c r="V826" s="215"/>
      <c r="W826" s="215"/>
      <c r="X826" s="215"/>
      <c r="Y826" s="215"/>
      <c r="Z826" s="215"/>
      <c r="AA826" s="215"/>
      <c r="AB826" s="215"/>
      <c r="AC826" s="215"/>
      <c r="AD826" s="215"/>
      <c r="AE826" s="215"/>
      <c r="AF826" s="215"/>
      <c r="AG826" s="215"/>
      <c r="AH826" s="215"/>
      <c r="AI826" s="215"/>
      <c r="AJ826" s="215"/>
      <c r="AK826" s="215"/>
      <c r="AL826" s="215"/>
      <c r="AM826" s="215"/>
      <c r="AN826" s="215"/>
    </row>
    <row r="827" ht="15.75" customHeight="1">
      <c r="A827" s="215"/>
      <c r="B827" s="215"/>
      <c r="C827" s="215"/>
      <c r="D827" s="215"/>
      <c r="E827" s="215"/>
      <c r="F827" s="215"/>
      <c r="G827" s="215"/>
      <c r="H827" s="215"/>
      <c r="I827" s="215"/>
      <c r="J827" s="215"/>
      <c r="K827" s="215"/>
      <c r="L827" s="215"/>
      <c r="M827" s="215"/>
      <c r="N827" s="215"/>
      <c r="O827" s="215"/>
      <c r="P827" s="215"/>
      <c r="Q827" s="215"/>
      <c r="R827" s="215"/>
      <c r="S827" s="215"/>
      <c r="T827" s="215"/>
      <c r="U827" s="215"/>
      <c r="V827" s="215"/>
      <c r="W827" s="215"/>
      <c r="X827" s="215"/>
      <c r="Y827" s="215"/>
      <c r="Z827" s="215"/>
      <c r="AA827" s="215"/>
      <c r="AB827" s="215"/>
      <c r="AC827" s="215"/>
      <c r="AD827" s="215"/>
      <c r="AE827" s="215"/>
      <c r="AF827" s="215"/>
      <c r="AG827" s="215"/>
      <c r="AH827" s="215"/>
      <c r="AI827" s="215"/>
      <c r="AJ827" s="215"/>
      <c r="AK827" s="215"/>
      <c r="AL827" s="215"/>
      <c r="AM827" s="215"/>
      <c r="AN827" s="215"/>
    </row>
    <row r="828" ht="15.75" customHeight="1">
      <c r="A828" s="215"/>
      <c r="B828" s="215"/>
      <c r="C828" s="215"/>
      <c r="D828" s="215"/>
      <c r="E828" s="215"/>
      <c r="F828" s="215"/>
      <c r="G828" s="215"/>
      <c r="H828" s="215"/>
      <c r="I828" s="215"/>
      <c r="J828" s="215"/>
      <c r="K828" s="215"/>
      <c r="L828" s="215"/>
      <c r="M828" s="215"/>
      <c r="N828" s="215"/>
      <c r="O828" s="215"/>
      <c r="P828" s="215"/>
      <c r="Q828" s="215"/>
      <c r="R828" s="215"/>
      <c r="S828" s="215"/>
      <c r="T828" s="215"/>
      <c r="U828" s="215"/>
      <c r="V828" s="215"/>
      <c r="W828" s="215"/>
      <c r="X828" s="215"/>
      <c r="Y828" s="215"/>
      <c r="Z828" s="215"/>
      <c r="AA828" s="215"/>
      <c r="AB828" s="215"/>
      <c r="AC828" s="215"/>
      <c r="AD828" s="215"/>
      <c r="AE828" s="215"/>
      <c r="AF828" s="215"/>
      <c r="AG828" s="215"/>
      <c r="AH828" s="215"/>
      <c r="AI828" s="215"/>
      <c r="AJ828" s="215"/>
      <c r="AK828" s="215"/>
      <c r="AL828" s="215"/>
      <c r="AM828" s="215"/>
      <c r="AN828" s="215"/>
    </row>
    <row r="829" ht="15.75" customHeight="1">
      <c r="A829" s="215"/>
      <c r="B829" s="215"/>
      <c r="C829" s="215"/>
      <c r="D829" s="215"/>
      <c r="E829" s="215"/>
      <c r="F829" s="215"/>
      <c r="G829" s="215"/>
      <c r="H829" s="215"/>
      <c r="I829" s="215"/>
      <c r="J829" s="215"/>
      <c r="K829" s="215"/>
      <c r="L829" s="215"/>
      <c r="M829" s="215"/>
      <c r="N829" s="215"/>
      <c r="O829" s="215"/>
      <c r="P829" s="215"/>
      <c r="Q829" s="215"/>
      <c r="R829" s="215"/>
      <c r="S829" s="215"/>
      <c r="T829" s="215"/>
      <c r="U829" s="215"/>
      <c r="V829" s="215"/>
      <c r="W829" s="215"/>
      <c r="X829" s="215"/>
      <c r="Y829" s="215"/>
      <c r="Z829" s="215"/>
      <c r="AA829" s="215"/>
      <c r="AB829" s="215"/>
      <c r="AC829" s="215"/>
      <c r="AD829" s="215"/>
      <c r="AE829" s="215"/>
      <c r="AF829" s="215"/>
      <c r="AG829" s="215"/>
      <c r="AH829" s="215"/>
      <c r="AI829" s="215"/>
      <c r="AJ829" s="215"/>
      <c r="AK829" s="215"/>
      <c r="AL829" s="215"/>
      <c r="AM829" s="215"/>
      <c r="AN829" s="215"/>
    </row>
    <row r="830" ht="15.75" customHeight="1">
      <c r="A830" s="215"/>
      <c r="B830" s="215"/>
      <c r="C830" s="215"/>
      <c r="D830" s="215"/>
      <c r="E830" s="215"/>
      <c r="F830" s="215"/>
      <c r="G830" s="215"/>
      <c r="H830" s="215"/>
      <c r="I830" s="215"/>
      <c r="J830" s="215"/>
      <c r="K830" s="215"/>
      <c r="L830" s="215"/>
      <c r="M830" s="215"/>
      <c r="N830" s="215"/>
      <c r="O830" s="215"/>
      <c r="P830" s="215"/>
      <c r="Q830" s="215"/>
      <c r="R830" s="215"/>
      <c r="S830" s="215"/>
      <c r="T830" s="215"/>
      <c r="U830" s="215"/>
      <c r="V830" s="215"/>
      <c r="W830" s="215"/>
      <c r="X830" s="215"/>
      <c r="Y830" s="215"/>
      <c r="Z830" s="215"/>
      <c r="AA830" s="215"/>
      <c r="AB830" s="215"/>
      <c r="AC830" s="215"/>
      <c r="AD830" s="215"/>
      <c r="AE830" s="215"/>
      <c r="AF830" s="215"/>
      <c r="AG830" s="215"/>
      <c r="AH830" s="215"/>
      <c r="AI830" s="215"/>
      <c r="AJ830" s="215"/>
      <c r="AK830" s="215"/>
      <c r="AL830" s="215"/>
      <c r="AM830" s="215"/>
      <c r="AN830" s="215"/>
    </row>
    <row r="831" ht="15.75" customHeight="1">
      <c r="A831" s="215"/>
      <c r="B831" s="215"/>
      <c r="C831" s="215"/>
      <c r="D831" s="215"/>
      <c r="E831" s="215"/>
      <c r="F831" s="215"/>
      <c r="G831" s="215"/>
      <c r="H831" s="215"/>
      <c r="I831" s="215"/>
      <c r="J831" s="215"/>
      <c r="K831" s="215"/>
      <c r="L831" s="215"/>
      <c r="M831" s="215"/>
      <c r="N831" s="215"/>
      <c r="O831" s="215"/>
      <c r="P831" s="215"/>
      <c r="Q831" s="215"/>
      <c r="R831" s="215"/>
      <c r="S831" s="215"/>
      <c r="T831" s="215"/>
      <c r="U831" s="215"/>
      <c r="V831" s="215"/>
      <c r="W831" s="215"/>
      <c r="X831" s="215"/>
      <c r="Y831" s="215"/>
      <c r="Z831" s="215"/>
      <c r="AA831" s="215"/>
      <c r="AB831" s="215"/>
      <c r="AC831" s="215"/>
      <c r="AD831" s="215"/>
      <c r="AE831" s="215"/>
      <c r="AF831" s="215"/>
      <c r="AG831" s="215"/>
      <c r="AH831" s="215"/>
      <c r="AI831" s="215"/>
      <c r="AJ831" s="215"/>
      <c r="AK831" s="215"/>
      <c r="AL831" s="215"/>
      <c r="AM831" s="215"/>
      <c r="AN831" s="215"/>
    </row>
    <row r="832" ht="15.75" customHeight="1">
      <c r="A832" s="215"/>
      <c r="B832" s="215"/>
      <c r="C832" s="215"/>
      <c r="D832" s="215"/>
      <c r="E832" s="215"/>
      <c r="F832" s="215"/>
      <c r="G832" s="215"/>
      <c r="H832" s="215"/>
      <c r="I832" s="215"/>
      <c r="J832" s="215"/>
      <c r="K832" s="215"/>
      <c r="L832" s="215"/>
      <c r="M832" s="215"/>
      <c r="N832" s="215"/>
      <c r="O832" s="215"/>
      <c r="P832" s="215"/>
      <c r="Q832" s="215"/>
      <c r="R832" s="215"/>
      <c r="S832" s="215"/>
      <c r="T832" s="215"/>
      <c r="U832" s="215"/>
      <c r="V832" s="215"/>
      <c r="W832" s="215"/>
      <c r="X832" s="215"/>
      <c r="Y832" s="215"/>
      <c r="Z832" s="215"/>
      <c r="AA832" s="215"/>
      <c r="AB832" s="215"/>
      <c r="AC832" s="215"/>
      <c r="AD832" s="215"/>
      <c r="AE832" s="215"/>
      <c r="AF832" s="215"/>
      <c r="AG832" s="215"/>
      <c r="AH832" s="215"/>
      <c r="AI832" s="215"/>
      <c r="AJ832" s="215"/>
      <c r="AK832" s="215"/>
      <c r="AL832" s="215"/>
      <c r="AM832" s="215"/>
      <c r="AN832" s="215"/>
    </row>
    <row r="833" ht="15.75" customHeight="1">
      <c r="A833" s="215"/>
      <c r="B833" s="215"/>
      <c r="C833" s="215"/>
      <c r="D833" s="215"/>
      <c r="E833" s="215"/>
      <c r="F833" s="215"/>
      <c r="G833" s="215"/>
      <c r="H833" s="215"/>
      <c r="I833" s="215"/>
      <c r="J833" s="215"/>
      <c r="K833" s="215"/>
      <c r="L833" s="215"/>
      <c r="M833" s="215"/>
      <c r="N833" s="215"/>
      <c r="O833" s="215"/>
      <c r="P833" s="215"/>
      <c r="Q833" s="215"/>
      <c r="R833" s="215"/>
      <c r="S833" s="215"/>
      <c r="T833" s="215"/>
      <c r="U833" s="215"/>
      <c r="V833" s="215"/>
      <c r="W833" s="215"/>
      <c r="X833" s="215"/>
      <c r="Y833" s="215"/>
      <c r="Z833" s="215"/>
      <c r="AA833" s="215"/>
      <c r="AB833" s="215"/>
      <c r="AC833" s="215"/>
      <c r="AD833" s="215"/>
      <c r="AE833" s="215"/>
      <c r="AF833" s="215"/>
      <c r="AG833" s="215"/>
      <c r="AH833" s="215"/>
      <c r="AI833" s="215"/>
      <c r="AJ833" s="215"/>
      <c r="AK833" s="215"/>
      <c r="AL833" s="215"/>
      <c r="AM833" s="215"/>
      <c r="AN833" s="215"/>
    </row>
    <row r="834" ht="15.75" customHeight="1">
      <c r="A834" s="215"/>
      <c r="B834" s="215"/>
      <c r="C834" s="215"/>
      <c r="D834" s="215"/>
      <c r="E834" s="215"/>
      <c r="F834" s="215"/>
      <c r="G834" s="215"/>
      <c r="H834" s="215"/>
      <c r="I834" s="215"/>
      <c r="J834" s="215"/>
      <c r="K834" s="215"/>
      <c r="L834" s="215"/>
      <c r="M834" s="215"/>
      <c r="N834" s="215"/>
      <c r="O834" s="215"/>
      <c r="P834" s="215"/>
      <c r="Q834" s="215"/>
      <c r="R834" s="215"/>
      <c r="S834" s="215"/>
      <c r="T834" s="215"/>
      <c r="U834" s="215"/>
      <c r="V834" s="215"/>
      <c r="W834" s="215"/>
      <c r="X834" s="215"/>
      <c r="Y834" s="215"/>
      <c r="Z834" s="215"/>
      <c r="AA834" s="215"/>
      <c r="AB834" s="215"/>
      <c r="AC834" s="215"/>
      <c r="AD834" s="215"/>
      <c r="AE834" s="215"/>
      <c r="AF834" s="215"/>
      <c r="AG834" s="215"/>
      <c r="AH834" s="215"/>
      <c r="AI834" s="215"/>
      <c r="AJ834" s="215"/>
      <c r="AK834" s="215"/>
      <c r="AL834" s="215"/>
      <c r="AM834" s="215"/>
      <c r="AN834" s="215"/>
    </row>
    <row r="835" ht="15.75" customHeight="1">
      <c r="A835" s="215"/>
      <c r="B835" s="215"/>
      <c r="C835" s="215"/>
      <c r="D835" s="215"/>
      <c r="E835" s="215"/>
      <c r="F835" s="215"/>
      <c r="G835" s="215"/>
      <c r="H835" s="215"/>
      <c r="I835" s="215"/>
      <c r="J835" s="215"/>
      <c r="K835" s="215"/>
      <c r="L835" s="215"/>
      <c r="M835" s="215"/>
      <c r="N835" s="215"/>
      <c r="O835" s="215"/>
      <c r="P835" s="215"/>
      <c r="Q835" s="215"/>
      <c r="R835" s="215"/>
      <c r="S835" s="215"/>
      <c r="T835" s="215"/>
      <c r="U835" s="215"/>
      <c r="V835" s="215"/>
      <c r="W835" s="215"/>
      <c r="X835" s="215"/>
      <c r="Y835" s="215"/>
      <c r="Z835" s="215"/>
      <c r="AA835" s="215"/>
      <c r="AB835" s="215"/>
      <c r="AC835" s="215"/>
      <c r="AD835" s="215"/>
      <c r="AE835" s="215"/>
      <c r="AF835" s="215"/>
      <c r="AG835" s="215"/>
      <c r="AH835" s="215"/>
      <c r="AI835" s="215"/>
      <c r="AJ835" s="215"/>
      <c r="AK835" s="215"/>
      <c r="AL835" s="215"/>
      <c r="AM835" s="215"/>
      <c r="AN835" s="215"/>
    </row>
    <row r="836" ht="15.75" customHeight="1">
      <c r="A836" s="215"/>
      <c r="B836" s="215"/>
      <c r="C836" s="215"/>
      <c r="D836" s="215"/>
      <c r="E836" s="215"/>
      <c r="F836" s="215"/>
      <c r="G836" s="215"/>
      <c r="H836" s="215"/>
      <c r="I836" s="215"/>
      <c r="J836" s="215"/>
      <c r="K836" s="215"/>
      <c r="L836" s="215"/>
      <c r="M836" s="215"/>
      <c r="N836" s="215"/>
      <c r="O836" s="215"/>
      <c r="P836" s="215"/>
      <c r="Q836" s="215"/>
      <c r="R836" s="215"/>
      <c r="S836" s="215"/>
      <c r="T836" s="215"/>
      <c r="U836" s="215"/>
      <c r="V836" s="215"/>
      <c r="W836" s="215"/>
      <c r="X836" s="215"/>
      <c r="Y836" s="215"/>
      <c r="Z836" s="215"/>
      <c r="AA836" s="215"/>
      <c r="AB836" s="215"/>
      <c r="AC836" s="215"/>
      <c r="AD836" s="215"/>
      <c r="AE836" s="215"/>
      <c r="AF836" s="215"/>
      <c r="AG836" s="215"/>
      <c r="AH836" s="215"/>
      <c r="AI836" s="215"/>
      <c r="AJ836" s="215"/>
      <c r="AK836" s="215"/>
      <c r="AL836" s="215"/>
      <c r="AM836" s="215"/>
      <c r="AN836" s="215"/>
    </row>
    <row r="837" ht="15.75" customHeight="1">
      <c r="A837" s="215"/>
      <c r="B837" s="215"/>
      <c r="C837" s="215"/>
      <c r="D837" s="215"/>
      <c r="E837" s="215"/>
      <c r="F837" s="215"/>
      <c r="G837" s="215"/>
      <c r="H837" s="215"/>
      <c r="I837" s="215"/>
      <c r="J837" s="215"/>
      <c r="K837" s="215"/>
      <c r="L837" s="215"/>
      <c r="M837" s="215"/>
      <c r="N837" s="215"/>
      <c r="O837" s="215"/>
      <c r="P837" s="215"/>
      <c r="Q837" s="215"/>
      <c r="R837" s="215"/>
      <c r="S837" s="215"/>
      <c r="T837" s="215"/>
      <c r="U837" s="215"/>
      <c r="V837" s="215"/>
      <c r="W837" s="215"/>
      <c r="X837" s="215"/>
      <c r="Y837" s="215"/>
      <c r="Z837" s="215"/>
      <c r="AA837" s="215"/>
      <c r="AB837" s="215"/>
      <c r="AC837" s="215"/>
      <c r="AD837" s="215"/>
      <c r="AE837" s="215"/>
      <c r="AF837" s="215"/>
      <c r="AG837" s="215"/>
      <c r="AH837" s="215"/>
      <c r="AI837" s="215"/>
      <c r="AJ837" s="215"/>
      <c r="AK837" s="215"/>
      <c r="AL837" s="215"/>
      <c r="AM837" s="215"/>
      <c r="AN837" s="215"/>
    </row>
    <row r="838" ht="15.75" customHeight="1">
      <c r="A838" s="215"/>
      <c r="B838" s="215"/>
      <c r="C838" s="215"/>
      <c r="D838" s="215"/>
      <c r="E838" s="215"/>
      <c r="F838" s="215"/>
      <c r="G838" s="215"/>
      <c r="H838" s="215"/>
      <c r="I838" s="215"/>
      <c r="J838" s="215"/>
      <c r="K838" s="215"/>
      <c r="L838" s="215"/>
      <c r="M838" s="215"/>
      <c r="N838" s="215"/>
      <c r="O838" s="215"/>
      <c r="P838" s="215"/>
      <c r="Q838" s="215"/>
      <c r="R838" s="215"/>
      <c r="S838" s="215"/>
      <c r="T838" s="215"/>
      <c r="U838" s="215"/>
      <c r="V838" s="215"/>
      <c r="W838" s="215"/>
      <c r="X838" s="215"/>
      <c r="Y838" s="215"/>
      <c r="Z838" s="215"/>
      <c r="AA838" s="215"/>
      <c r="AB838" s="215"/>
      <c r="AC838" s="215"/>
      <c r="AD838" s="215"/>
      <c r="AE838" s="215"/>
      <c r="AF838" s="215"/>
      <c r="AG838" s="215"/>
      <c r="AH838" s="215"/>
      <c r="AI838" s="215"/>
      <c r="AJ838" s="215"/>
      <c r="AK838" s="215"/>
      <c r="AL838" s="215"/>
      <c r="AM838" s="215"/>
      <c r="AN838" s="215"/>
    </row>
    <row r="839" ht="15.75" customHeight="1">
      <c r="A839" s="215"/>
      <c r="B839" s="215"/>
      <c r="C839" s="215"/>
      <c r="D839" s="215"/>
      <c r="E839" s="215"/>
      <c r="F839" s="215"/>
      <c r="G839" s="215"/>
      <c r="H839" s="215"/>
      <c r="I839" s="215"/>
      <c r="J839" s="215"/>
      <c r="K839" s="215"/>
      <c r="L839" s="215"/>
      <c r="M839" s="215"/>
      <c r="N839" s="215"/>
      <c r="O839" s="215"/>
      <c r="P839" s="215"/>
      <c r="Q839" s="215"/>
      <c r="R839" s="215"/>
      <c r="S839" s="215"/>
      <c r="T839" s="215"/>
      <c r="U839" s="215"/>
      <c r="V839" s="215"/>
      <c r="W839" s="215"/>
      <c r="X839" s="215"/>
      <c r="Y839" s="215"/>
      <c r="Z839" s="215"/>
      <c r="AA839" s="215"/>
      <c r="AB839" s="215"/>
      <c r="AC839" s="215"/>
      <c r="AD839" s="215"/>
      <c r="AE839" s="215"/>
      <c r="AF839" s="215"/>
      <c r="AG839" s="215"/>
      <c r="AH839" s="215"/>
      <c r="AI839" s="215"/>
      <c r="AJ839" s="215"/>
      <c r="AK839" s="215"/>
      <c r="AL839" s="215"/>
      <c r="AM839" s="215"/>
      <c r="AN839" s="215"/>
    </row>
    <row r="840" ht="15.75" customHeight="1">
      <c r="A840" s="215"/>
      <c r="B840" s="215"/>
      <c r="C840" s="215"/>
      <c r="D840" s="215"/>
      <c r="E840" s="215"/>
      <c r="F840" s="215"/>
      <c r="G840" s="215"/>
      <c r="H840" s="215"/>
      <c r="I840" s="215"/>
      <c r="J840" s="215"/>
      <c r="K840" s="215"/>
      <c r="L840" s="215"/>
      <c r="M840" s="215"/>
      <c r="N840" s="215"/>
      <c r="O840" s="215"/>
      <c r="P840" s="215"/>
      <c r="Q840" s="215"/>
      <c r="R840" s="215"/>
      <c r="S840" s="215"/>
      <c r="T840" s="215"/>
      <c r="U840" s="215"/>
      <c r="V840" s="215"/>
      <c r="W840" s="215"/>
      <c r="X840" s="215"/>
      <c r="Y840" s="215"/>
      <c r="Z840" s="215"/>
      <c r="AA840" s="215"/>
      <c r="AB840" s="215"/>
      <c r="AC840" s="215"/>
      <c r="AD840" s="215"/>
      <c r="AE840" s="215"/>
      <c r="AF840" s="215"/>
      <c r="AG840" s="215"/>
      <c r="AH840" s="215"/>
      <c r="AI840" s="215"/>
      <c r="AJ840" s="215"/>
      <c r="AK840" s="215"/>
      <c r="AL840" s="215"/>
      <c r="AM840" s="215"/>
      <c r="AN840" s="215"/>
    </row>
    <row r="841" ht="15.75" customHeight="1">
      <c r="A841" s="215"/>
      <c r="B841" s="215"/>
      <c r="C841" s="215"/>
      <c r="D841" s="215"/>
      <c r="E841" s="215"/>
      <c r="F841" s="215"/>
      <c r="G841" s="215"/>
      <c r="H841" s="215"/>
      <c r="I841" s="215"/>
      <c r="J841" s="215"/>
      <c r="K841" s="215"/>
      <c r="L841" s="215"/>
      <c r="M841" s="215"/>
      <c r="N841" s="215"/>
      <c r="O841" s="215"/>
      <c r="P841" s="215"/>
      <c r="Q841" s="215"/>
      <c r="R841" s="215"/>
      <c r="S841" s="215"/>
      <c r="T841" s="215"/>
      <c r="U841" s="215"/>
      <c r="V841" s="215"/>
      <c r="W841" s="215"/>
      <c r="X841" s="215"/>
      <c r="Y841" s="215"/>
      <c r="Z841" s="215"/>
      <c r="AA841" s="215"/>
      <c r="AB841" s="215"/>
      <c r="AC841" s="215"/>
      <c r="AD841" s="215"/>
      <c r="AE841" s="215"/>
      <c r="AF841" s="215"/>
      <c r="AG841" s="215"/>
      <c r="AH841" s="215"/>
      <c r="AI841" s="215"/>
      <c r="AJ841" s="215"/>
      <c r="AK841" s="215"/>
      <c r="AL841" s="215"/>
      <c r="AM841" s="215"/>
      <c r="AN841" s="215"/>
    </row>
    <row r="842" ht="15.75" customHeight="1">
      <c r="A842" s="215"/>
      <c r="B842" s="215"/>
      <c r="C842" s="215"/>
      <c r="D842" s="215"/>
      <c r="E842" s="215"/>
      <c r="F842" s="215"/>
      <c r="G842" s="215"/>
      <c r="H842" s="215"/>
      <c r="I842" s="215"/>
      <c r="J842" s="215"/>
      <c r="K842" s="215"/>
      <c r="L842" s="215"/>
      <c r="M842" s="215"/>
      <c r="N842" s="215"/>
      <c r="O842" s="215"/>
      <c r="P842" s="215"/>
      <c r="Q842" s="215"/>
      <c r="R842" s="215"/>
      <c r="S842" s="215"/>
      <c r="T842" s="215"/>
      <c r="U842" s="215"/>
      <c r="V842" s="215"/>
      <c r="W842" s="215"/>
      <c r="X842" s="215"/>
      <c r="Y842" s="215"/>
      <c r="Z842" s="215"/>
      <c r="AA842" s="215"/>
      <c r="AB842" s="215"/>
      <c r="AC842" s="215"/>
      <c r="AD842" s="215"/>
      <c r="AE842" s="215"/>
      <c r="AF842" s="215"/>
      <c r="AG842" s="215"/>
      <c r="AH842" s="215"/>
      <c r="AI842" s="215"/>
      <c r="AJ842" s="215"/>
      <c r="AK842" s="215"/>
      <c r="AL842" s="215"/>
      <c r="AM842" s="215"/>
      <c r="AN842" s="215"/>
    </row>
    <row r="843" ht="15.75" customHeight="1">
      <c r="A843" s="215"/>
      <c r="B843" s="215"/>
      <c r="C843" s="215"/>
      <c r="D843" s="215"/>
      <c r="E843" s="215"/>
      <c r="F843" s="215"/>
      <c r="G843" s="215"/>
      <c r="H843" s="215"/>
      <c r="I843" s="215"/>
      <c r="J843" s="215"/>
      <c r="K843" s="215"/>
      <c r="L843" s="215"/>
      <c r="M843" s="215"/>
      <c r="N843" s="215"/>
      <c r="O843" s="215"/>
      <c r="P843" s="215"/>
      <c r="Q843" s="215"/>
      <c r="R843" s="215"/>
      <c r="S843" s="215"/>
      <c r="T843" s="215"/>
      <c r="U843" s="215"/>
      <c r="V843" s="215"/>
      <c r="W843" s="215"/>
      <c r="X843" s="215"/>
      <c r="Y843" s="215"/>
      <c r="Z843" s="215"/>
      <c r="AA843" s="215"/>
      <c r="AB843" s="215"/>
      <c r="AC843" s="215"/>
      <c r="AD843" s="215"/>
      <c r="AE843" s="215"/>
      <c r="AF843" s="215"/>
      <c r="AG843" s="215"/>
      <c r="AH843" s="215"/>
      <c r="AI843" s="215"/>
      <c r="AJ843" s="215"/>
      <c r="AK843" s="215"/>
      <c r="AL843" s="215"/>
      <c r="AM843" s="215"/>
      <c r="AN843" s="215"/>
    </row>
    <row r="844" ht="15.75" customHeight="1">
      <c r="A844" s="215"/>
      <c r="B844" s="215"/>
      <c r="C844" s="215"/>
      <c r="D844" s="215"/>
      <c r="E844" s="215"/>
      <c r="F844" s="215"/>
      <c r="G844" s="215"/>
      <c r="H844" s="215"/>
      <c r="I844" s="215"/>
      <c r="J844" s="215"/>
      <c r="K844" s="215"/>
      <c r="L844" s="215"/>
      <c r="M844" s="215"/>
      <c r="N844" s="215"/>
      <c r="O844" s="215"/>
      <c r="P844" s="215"/>
      <c r="Q844" s="215"/>
      <c r="R844" s="215"/>
      <c r="S844" s="215"/>
      <c r="T844" s="215"/>
      <c r="U844" s="215"/>
      <c r="V844" s="215"/>
      <c r="W844" s="215"/>
      <c r="X844" s="215"/>
      <c r="Y844" s="215"/>
      <c r="Z844" s="215"/>
      <c r="AA844" s="215"/>
      <c r="AB844" s="215"/>
      <c r="AC844" s="215"/>
      <c r="AD844" s="215"/>
      <c r="AE844" s="215"/>
      <c r="AF844" s="215"/>
      <c r="AG844" s="215"/>
      <c r="AH844" s="215"/>
      <c r="AI844" s="215"/>
      <c r="AJ844" s="215"/>
      <c r="AK844" s="215"/>
      <c r="AL844" s="215"/>
      <c r="AM844" s="215"/>
      <c r="AN844" s="215"/>
    </row>
    <row r="845" ht="15.75" customHeight="1">
      <c r="A845" s="215"/>
      <c r="B845" s="215"/>
      <c r="C845" s="215"/>
      <c r="D845" s="215"/>
      <c r="E845" s="215"/>
      <c r="F845" s="215"/>
      <c r="G845" s="215"/>
      <c r="H845" s="215"/>
      <c r="I845" s="215"/>
      <c r="J845" s="215"/>
      <c r="K845" s="215"/>
      <c r="L845" s="215"/>
      <c r="M845" s="215"/>
      <c r="N845" s="215"/>
      <c r="O845" s="215"/>
      <c r="P845" s="215"/>
      <c r="Q845" s="215"/>
      <c r="R845" s="215"/>
      <c r="S845" s="215"/>
      <c r="T845" s="215"/>
      <c r="U845" s="215"/>
      <c r="V845" s="215"/>
      <c r="W845" s="215"/>
      <c r="X845" s="215"/>
      <c r="Y845" s="215"/>
      <c r="Z845" s="215"/>
      <c r="AA845" s="215"/>
      <c r="AB845" s="215"/>
      <c r="AC845" s="215"/>
      <c r="AD845" s="215"/>
      <c r="AE845" s="215"/>
      <c r="AF845" s="215"/>
      <c r="AG845" s="215"/>
      <c r="AH845" s="215"/>
      <c r="AI845" s="215"/>
      <c r="AJ845" s="215"/>
      <c r="AK845" s="215"/>
      <c r="AL845" s="215"/>
      <c r="AM845" s="215"/>
      <c r="AN845" s="215"/>
    </row>
    <row r="846" ht="15.75" customHeight="1">
      <c r="A846" s="215"/>
      <c r="B846" s="215"/>
      <c r="C846" s="215"/>
      <c r="D846" s="215"/>
      <c r="E846" s="215"/>
      <c r="F846" s="215"/>
      <c r="G846" s="215"/>
      <c r="H846" s="215"/>
      <c r="I846" s="215"/>
      <c r="J846" s="215"/>
      <c r="K846" s="215"/>
      <c r="L846" s="215"/>
      <c r="M846" s="215"/>
      <c r="N846" s="215"/>
      <c r="O846" s="215"/>
      <c r="P846" s="215"/>
      <c r="Q846" s="215"/>
      <c r="R846" s="215"/>
      <c r="S846" s="215"/>
      <c r="T846" s="215"/>
      <c r="U846" s="215"/>
      <c r="V846" s="215"/>
      <c r="W846" s="215"/>
      <c r="X846" s="215"/>
      <c r="Y846" s="215"/>
      <c r="Z846" s="215"/>
      <c r="AA846" s="215"/>
      <c r="AB846" s="215"/>
      <c r="AC846" s="215"/>
      <c r="AD846" s="215"/>
      <c r="AE846" s="215"/>
      <c r="AF846" s="215"/>
      <c r="AG846" s="215"/>
      <c r="AH846" s="215"/>
      <c r="AI846" s="215"/>
      <c r="AJ846" s="215"/>
      <c r="AK846" s="215"/>
      <c r="AL846" s="215"/>
      <c r="AM846" s="215"/>
      <c r="AN846" s="215"/>
    </row>
    <row r="847" ht="15.75" customHeight="1">
      <c r="A847" s="215"/>
      <c r="B847" s="215"/>
      <c r="C847" s="215"/>
      <c r="D847" s="215"/>
      <c r="E847" s="215"/>
      <c r="F847" s="215"/>
      <c r="G847" s="215"/>
      <c r="H847" s="215"/>
      <c r="I847" s="215"/>
      <c r="J847" s="215"/>
      <c r="K847" s="215"/>
      <c r="L847" s="215"/>
      <c r="M847" s="215"/>
      <c r="N847" s="215"/>
      <c r="O847" s="215"/>
      <c r="P847" s="215"/>
      <c r="Q847" s="215"/>
      <c r="R847" s="215"/>
      <c r="S847" s="215"/>
      <c r="T847" s="215"/>
      <c r="U847" s="215"/>
      <c r="V847" s="215"/>
      <c r="W847" s="215"/>
      <c r="X847" s="215"/>
      <c r="Y847" s="215"/>
      <c r="Z847" s="215"/>
      <c r="AA847" s="215"/>
      <c r="AB847" s="215"/>
      <c r="AC847" s="215"/>
      <c r="AD847" s="215"/>
      <c r="AE847" s="215"/>
      <c r="AF847" s="215"/>
      <c r="AG847" s="215"/>
      <c r="AH847" s="215"/>
      <c r="AI847" s="215"/>
      <c r="AJ847" s="215"/>
      <c r="AK847" s="215"/>
      <c r="AL847" s="215"/>
      <c r="AM847" s="215"/>
      <c r="AN847" s="215"/>
    </row>
    <row r="848" ht="15.75" customHeight="1">
      <c r="A848" s="215"/>
      <c r="B848" s="215"/>
      <c r="C848" s="215"/>
      <c r="D848" s="215"/>
      <c r="E848" s="215"/>
      <c r="F848" s="215"/>
      <c r="G848" s="215"/>
      <c r="H848" s="215"/>
      <c r="I848" s="215"/>
      <c r="J848" s="215"/>
      <c r="K848" s="215"/>
      <c r="L848" s="215"/>
      <c r="M848" s="215"/>
      <c r="N848" s="215"/>
      <c r="O848" s="215"/>
      <c r="P848" s="215"/>
      <c r="Q848" s="215"/>
      <c r="R848" s="215"/>
      <c r="S848" s="215"/>
      <c r="T848" s="215"/>
      <c r="U848" s="215"/>
      <c r="V848" s="215"/>
      <c r="W848" s="215"/>
      <c r="X848" s="215"/>
      <c r="Y848" s="215"/>
      <c r="Z848" s="215"/>
      <c r="AA848" s="215"/>
      <c r="AB848" s="215"/>
      <c r="AC848" s="215"/>
      <c r="AD848" s="215"/>
      <c r="AE848" s="215"/>
      <c r="AF848" s="215"/>
      <c r="AG848" s="215"/>
      <c r="AH848" s="215"/>
      <c r="AI848" s="215"/>
      <c r="AJ848" s="215"/>
      <c r="AK848" s="215"/>
      <c r="AL848" s="215"/>
      <c r="AM848" s="215"/>
      <c r="AN848" s="215"/>
    </row>
    <row r="849" ht="15.75" customHeight="1">
      <c r="A849" s="215"/>
      <c r="B849" s="215"/>
      <c r="C849" s="215"/>
      <c r="D849" s="215"/>
      <c r="E849" s="215"/>
      <c r="F849" s="215"/>
      <c r="G849" s="215"/>
      <c r="H849" s="215"/>
      <c r="I849" s="215"/>
      <c r="J849" s="215"/>
      <c r="K849" s="215"/>
      <c r="L849" s="215"/>
      <c r="M849" s="215"/>
      <c r="N849" s="215"/>
      <c r="O849" s="215"/>
      <c r="P849" s="215"/>
      <c r="Q849" s="215"/>
      <c r="R849" s="215"/>
      <c r="S849" s="215"/>
      <c r="T849" s="215"/>
      <c r="U849" s="215"/>
      <c r="V849" s="215"/>
      <c r="W849" s="215"/>
      <c r="X849" s="215"/>
      <c r="Y849" s="215"/>
      <c r="Z849" s="215"/>
      <c r="AA849" s="215"/>
      <c r="AB849" s="215"/>
      <c r="AC849" s="215"/>
      <c r="AD849" s="215"/>
      <c r="AE849" s="215"/>
      <c r="AF849" s="215"/>
      <c r="AG849" s="215"/>
      <c r="AH849" s="215"/>
      <c r="AI849" s="215"/>
      <c r="AJ849" s="215"/>
      <c r="AK849" s="215"/>
      <c r="AL849" s="215"/>
      <c r="AM849" s="215"/>
      <c r="AN849" s="215"/>
    </row>
    <row r="850" ht="15.75" customHeight="1">
      <c r="A850" s="215"/>
      <c r="B850" s="215"/>
      <c r="C850" s="215"/>
      <c r="D850" s="215"/>
      <c r="E850" s="215"/>
      <c r="F850" s="215"/>
      <c r="G850" s="215"/>
      <c r="H850" s="215"/>
      <c r="I850" s="215"/>
      <c r="J850" s="215"/>
      <c r="K850" s="215"/>
      <c r="L850" s="215"/>
      <c r="M850" s="215"/>
      <c r="N850" s="215"/>
      <c r="O850" s="215"/>
      <c r="P850" s="215"/>
      <c r="Q850" s="215"/>
      <c r="R850" s="215"/>
      <c r="S850" s="215"/>
      <c r="T850" s="215"/>
      <c r="U850" s="215"/>
      <c r="V850" s="215"/>
      <c r="W850" s="215"/>
      <c r="X850" s="215"/>
      <c r="Y850" s="215"/>
      <c r="Z850" s="215"/>
      <c r="AA850" s="215"/>
      <c r="AB850" s="215"/>
      <c r="AC850" s="215"/>
      <c r="AD850" s="215"/>
      <c r="AE850" s="215"/>
      <c r="AF850" s="215"/>
      <c r="AG850" s="215"/>
      <c r="AH850" s="215"/>
      <c r="AI850" s="215"/>
      <c r="AJ850" s="215"/>
      <c r="AK850" s="215"/>
      <c r="AL850" s="215"/>
      <c r="AM850" s="215"/>
      <c r="AN850" s="215"/>
    </row>
    <row r="851" ht="15.75" customHeight="1">
      <c r="A851" s="215"/>
      <c r="B851" s="215"/>
      <c r="C851" s="215"/>
      <c r="D851" s="215"/>
      <c r="E851" s="215"/>
      <c r="F851" s="215"/>
      <c r="G851" s="215"/>
      <c r="H851" s="215"/>
      <c r="I851" s="215"/>
      <c r="J851" s="215"/>
      <c r="K851" s="215"/>
      <c r="L851" s="215"/>
      <c r="M851" s="215"/>
      <c r="N851" s="215"/>
      <c r="O851" s="215"/>
      <c r="P851" s="215"/>
      <c r="Q851" s="215"/>
      <c r="R851" s="215"/>
      <c r="S851" s="215"/>
      <c r="T851" s="215"/>
      <c r="U851" s="215"/>
      <c r="V851" s="215"/>
      <c r="W851" s="215"/>
      <c r="X851" s="215"/>
      <c r="Y851" s="215"/>
      <c r="Z851" s="215"/>
      <c r="AA851" s="215"/>
      <c r="AB851" s="215"/>
      <c r="AC851" s="215"/>
      <c r="AD851" s="215"/>
      <c r="AE851" s="215"/>
      <c r="AF851" s="215"/>
      <c r="AG851" s="215"/>
      <c r="AH851" s="215"/>
      <c r="AI851" s="215"/>
      <c r="AJ851" s="215"/>
      <c r="AK851" s="215"/>
      <c r="AL851" s="215"/>
      <c r="AM851" s="215"/>
      <c r="AN851" s="215"/>
    </row>
    <row r="852" ht="15.75" customHeight="1">
      <c r="A852" s="215"/>
      <c r="B852" s="215"/>
      <c r="C852" s="215"/>
      <c r="D852" s="215"/>
      <c r="E852" s="215"/>
      <c r="F852" s="215"/>
      <c r="G852" s="215"/>
      <c r="H852" s="215"/>
      <c r="I852" s="215"/>
      <c r="J852" s="215"/>
      <c r="K852" s="215"/>
      <c r="L852" s="215"/>
      <c r="M852" s="215"/>
      <c r="N852" s="215"/>
      <c r="O852" s="215"/>
      <c r="P852" s="215"/>
      <c r="Q852" s="215"/>
      <c r="R852" s="215"/>
      <c r="S852" s="215"/>
      <c r="T852" s="215"/>
      <c r="U852" s="215"/>
      <c r="V852" s="215"/>
      <c r="W852" s="215"/>
      <c r="X852" s="215"/>
      <c r="Y852" s="215"/>
      <c r="Z852" s="215"/>
      <c r="AA852" s="215"/>
      <c r="AB852" s="215"/>
      <c r="AC852" s="215"/>
      <c r="AD852" s="215"/>
      <c r="AE852" s="215"/>
      <c r="AF852" s="215"/>
      <c r="AG852" s="215"/>
      <c r="AH852" s="215"/>
      <c r="AI852" s="215"/>
      <c r="AJ852" s="215"/>
      <c r="AK852" s="215"/>
      <c r="AL852" s="215"/>
      <c r="AM852" s="215"/>
      <c r="AN852" s="215"/>
    </row>
    <row r="853" ht="15.75" customHeight="1">
      <c r="A853" s="215"/>
      <c r="B853" s="215"/>
      <c r="C853" s="215"/>
      <c r="D853" s="215"/>
      <c r="E853" s="215"/>
      <c r="F853" s="215"/>
      <c r="G853" s="215"/>
      <c r="H853" s="215"/>
      <c r="I853" s="215"/>
      <c r="J853" s="215"/>
      <c r="K853" s="215"/>
      <c r="L853" s="215"/>
      <c r="M853" s="215"/>
      <c r="N853" s="215"/>
      <c r="O853" s="215"/>
      <c r="P853" s="215"/>
      <c r="Q853" s="215"/>
      <c r="R853" s="215"/>
      <c r="S853" s="215"/>
      <c r="T853" s="215"/>
      <c r="U853" s="215"/>
      <c r="V853" s="215"/>
      <c r="W853" s="215"/>
      <c r="X853" s="215"/>
      <c r="Y853" s="215"/>
      <c r="Z853" s="215"/>
      <c r="AA853" s="215"/>
      <c r="AB853" s="215"/>
      <c r="AC853" s="215"/>
      <c r="AD853" s="215"/>
      <c r="AE853" s="215"/>
      <c r="AF853" s="215"/>
      <c r="AG853" s="215"/>
      <c r="AH853" s="215"/>
      <c r="AI853" s="215"/>
      <c r="AJ853" s="215"/>
      <c r="AK853" s="215"/>
      <c r="AL853" s="215"/>
      <c r="AM853" s="215"/>
      <c r="AN853" s="215"/>
    </row>
    <row r="854" ht="15.75" customHeight="1">
      <c r="A854" s="215"/>
      <c r="B854" s="215"/>
      <c r="C854" s="215"/>
      <c r="D854" s="215"/>
      <c r="E854" s="215"/>
      <c r="F854" s="215"/>
      <c r="G854" s="215"/>
      <c r="H854" s="215"/>
      <c r="I854" s="215"/>
      <c r="J854" s="215"/>
      <c r="K854" s="215"/>
      <c r="L854" s="215"/>
      <c r="M854" s="215"/>
      <c r="N854" s="215"/>
      <c r="O854" s="215"/>
      <c r="P854" s="215"/>
      <c r="Q854" s="215"/>
      <c r="R854" s="215"/>
      <c r="S854" s="215"/>
      <c r="T854" s="215"/>
      <c r="U854" s="215"/>
      <c r="V854" s="215"/>
      <c r="W854" s="215"/>
      <c r="X854" s="215"/>
      <c r="Y854" s="215"/>
      <c r="Z854" s="215"/>
      <c r="AA854" s="215"/>
      <c r="AB854" s="215"/>
      <c r="AC854" s="215"/>
      <c r="AD854" s="215"/>
      <c r="AE854" s="215"/>
      <c r="AF854" s="215"/>
      <c r="AG854" s="215"/>
      <c r="AH854" s="215"/>
      <c r="AI854" s="215"/>
      <c r="AJ854" s="215"/>
      <c r="AK854" s="215"/>
      <c r="AL854" s="215"/>
      <c r="AM854" s="215"/>
      <c r="AN854" s="215"/>
    </row>
    <row r="855" ht="15.75" customHeight="1">
      <c r="A855" s="215"/>
      <c r="B855" s="215"/>
      <c r="C855" s="215"/>
      <c r="D855" s="215"/>
      <c r="E855" s="215"/>
      <c r="F855" s="215"/>
      <c r="G855" s="215"/>
      <c r="H855" s="215"/>
      <c r="I855" s="215"/>
      <c r="J855" s="215"/>
      <c r="K855" s="215"/>
      <c r="L855" s="215"/>
      <c r="M855" s="215"/>
      <c r="N855" s="215"/>
      <c r="O855" s="215"/>
      <c r="P855" s="215"/>
      <c r="Q855" s="215"/>
      <c r="R855" s="215"/>
      <c r="S855" s="215"/>
      <c r="T855" s="215"/>
      <c r="U855" s="215"/>
      <c r="V855" s="215"/>
      <c r="W855" s="215"/>
      <c r="X855" s="215"/>
      <c r="Y855" s="215"/>
      <c r="Z855" s="215"/>
      <c r="AA855" s="215"/>
      <c r="AB855" s="215"/>
      <c r="AC855" s="215"/>
      <c r="AD855" s="215"/>
      <c r="AE855" s="215"/>
      <c r="AF855" s="215"/>
      <c r="AG855" s="215"/>
      <c r="AH855" s="215"/>
      <c r="AI855" s="215"/>
      <c r="AJ855" s="215"/>
      <c r="AK855" s="215"/>
      <c r="AL855" s="215"/>
      <c r="AM855" s="215"/>
      <c r="AN855" s="215"/>
    </row>
    <row r="856" ht="15.75" customHeight="1">
      <c r="A856" s="215"/>
      <c r="B856" s="215"/>
      <c r="C856" s="215"/>
      <c r="D856" s="215"/>
      <c r="E856" s="215"/>
      <c r="F856" s="215"/>
      <c r="G856" s="215"/>
      <c r="H856" s="215"/>
      <c r="I856" s="215"/>
      <c r="J856" s="215"/>
      <c r="K856" s="215"/>
      <c r="L856" s="215"/>
      <c r="M856" s="215"/>
      <c r="N856" s="215"/>
      <c r="O856" s="215"/>
      <c r="P856" s="215"/>
      <c r="Q856" s="215"/>
      <c r="R856" s="215"/>
      <c r="S856" s="215"/>
      <c r="T856" s="215"/>
      <c r="U856" s="215"/>
      <c r="V856" s="215"/>
      <c r="W856" s="215"/>
      <c r="X856" s="215"/>
      <c r="Y856" s="215"/>
      <c r="Z856" s="215"/>
      <c r="AA856" s="215"/>
      <c r="AB856" s="215"/>
      <c r="AC856" s="215"/>
      <c r="AD856" s="215"/>
      <c r="AE856" s="215"/>
      <c r="AF856" s="215"/>
      <c r="AG856" s="215"/>
      <c r="AH856" s="215"/>
      <c r="AI856" s="215"/>
      <c r="AJ856" s="215"/>
      <c r="AK856" s="215"/>
      <c r="AL856" s="215"/>
      <c r="AM856" s="215"/>
      <c r="AN856" s="215"/>
    </row>
    <row r="857" ht="15.75" customHeight="1">
      <c r="A857" s="215"/>
      <c r="B857" s="215"/>
      <c r="C857" s="215"/>
      <c r="D857" s="215"/>
      <c r="E857" s="215"/>
      <c r="F857" s="215"/>
      <c r="G857" s="215"/>
      <c r="H857" s="215"/>
      <c r="I857" s="215"/>
      <c r="J857" s="215"/>
      <c r="K857" s="215"/>
      <c r="L857" s="215"/>
      <c r="M857" s="215"/>
      <c r="N857" s="215"/>
      <c r="O857" s="215"/>
      <c r="P857" s="215"/>
      <c r="Q857" s="215"/>
      <c r="R857" s="215"/>
      <c r="S857" s="215"/>
      <c r="T857" s="215"/>
      <c r="U857" s="215"/>
      <c r="V857" s="215"/>
      <c r="W857" s="215"/>
      <c r="X857" s="215"/>
      <c r="Y857" s="215"/>
      <c r="Z857" s="215"/>
      <c r="AA857" s="215"/>
      <c r="AB857" s="215"/>
      <c r="AC857" s="215"/>
      <c r="AD857" s="215"/>
      <c r="AE857" s="215"/>
      <c r="AF857" s="215"/>
      <c r="AG857" s="215"/>
      <c r="AH857" s="215"/>
      <c r="AI857" s="215"/>
      <c r="AJ857" s="215"/>
      <c r="AK857" s="215"/>
      <c r="AL857" s="215"/>
      <c r="AM857" s="215"/>
      <c r="AN857" s="215"/>
    </row>
    <row r="858" ht="15.75" customHeight="1">
      <c r="A858" s="215"/>
      <c r="B858" s="215"/>
      <c r="C858" s="215"/>
      <c r="D858" s="215"/>
      <c r="E858" s="215"/>
      <c r="F858" s="215"/>
      <c r="G858" s="215"/>
      <c r="H858" s="215"/>
      <c r="I858" s="215"/>
      <c r="J858" s="215"/>
      <c r="K858" s="215"/>
      <c r="L858" s="215"/>
      <c r="M858" s="215"/>
      <c r="N858" s="215"/>
      <c r="O858" s="215"/>
      <c r="P858" s="215"/>
      <c r="Q858" s="215"/>
      <c r="R858" s="215"/>
      <c r="S858" s="215"/>
      <c r="T858" s="215"/>
      <c r="U858" s="215"/>
      <c r="V858" s="215"/>
      <c r="W858" s="215"/>
      <c r="X858" s="215"/>
      <c r="Y858" s="215"/>
      <c r="Z858" s="215"/>
      <c r="AA858" s="215"/>
      <c r="AB858" s="215"/>
      <c r="AC858" s="215"/>
      <c r="AD858" s="215"/>
      <c r="AE858" s="215"/>
      <c r="AF858" s="215"/>
      <c r="AG858" s="215"/>
      <c r="AH858" s="215"/>
      <c r="AI858" s="215"/>
      <c r="AJ858" s="215"/>
      <c r="AK858" s="215"/>
      <c r="AL858" s="215"/>
      <c r="AM858" s="215"/>
      <c r="AN858" s="215"/>
    </row>
    <row r="859" ht="15.75" customHeight="1">
      <c r="A859" s="215"/>
      <c r="B859" s="215"/>
      <c r="C859" s="215"/>
      <c r="D859" s="215"/>
      <c r="E859" s="215"/>
      <c r="F859" s="215"/>
      <c r="G859" s="215"/>
      <c r="H859" s="215"/>
      <c r="I859" s="215"/>
      <c r="J859" s="215"/>
      <c r="K859" s="215"/>
      <c r="L859" s="215"/>
      <c r="M859" s="215"/>
      <c r="N859" s="215"/>
      <c r="O859" s="215"/>
      <c r="P859" s="215"/>
      <c r="Q859" s="215"/>
      <c r="R859" s="215"/>
      <c r="S859" s="215"/>
      <c r="T859" s="215"/>
      <c r="U859" s="215"/>
      <c r="V859" s="215"/>
      <c r="W859" s="215"/>
      <c r="X859" s="215"/>
      <c r="Y859" s="215"/>
      <c r="Z859" s="215"/>
      <c r="AA859" s="215"/>
      <c r="AB859" s="215"/>
      <c r="AC859" s="215"/>
      <c r="AD859" s="215"/>
      <c r="AE859" s="215"/>
      <c r="AF859" s="215"/>
      <c r="AG859" s="215"/>
      <c r="AH859" s="215"/>
      <c r="AI859" s="215"/>
      <c r="AJ859" s="215"/>
      <c r="AK859" s="215"/>
      <c r="AL859" s="215"/>
      <c r="AM859" s="215"/>
      <c r="AN859" s="215"/>
    </row>
    <row r="860" ht="15.75" customHeight="1">
      <c r="A860" s="215"/>
      <c r="B860" s="215"/>
      <c r="C860" s="215"/>
      <c r="D860" s="215"/>
      <c r="E860" s="215"/>
      <c r="F860" s="215"/>
      <c r="G860" s="215"/>
      <c r="H860" s="215"/>
      <c r="I860" s="215"/>
      <c r="J860" s="215"/>
      <c r="K860" s="215"/>
      <c r="L860" s="215"/>
      <c r="M860" s="215"/>
      <c r="N860" s="215"/>
      <c r="O860" s="215"/>
      <c r="P860" s="215"/>
      <c r="Q860" s="215"/>
      <c r="R860" s="215"/>
      <c r="S860" s="215"/>
      <c r="T860" s="215"/>
      <c r="U860" s="215"/>
      <c r="V860" s="215"/>
      <c r="W860" s="215"/>
      <c r="X860" s="215"/>
      <c r="Y860" s="215"/>
      <c r="Z860" s="215"/>
      <c r="AA860" s="215"/>
      <c r="AB860" s="215"/>
      <c r="AC860" s="215"/>
      <c r="AD860" s="215"/>
      <c r="AE860" s="215"/>
      <c r="AF860" s="215"/>
      <c r="AG860" s="215"/>
      <c r="AH860" s="215"/>
      <c r="AI860" s="215"/>
      <c r="AJ860" s="215"/>
      <c r="AK860" s="215"/>
      <c r="AL860" s="215"/>
      <c r="AM860" s="215"/>
      <c r="AN860" s="215"/>
    </row>
    <row r="861" ht="15.75" customHeight="1">
      <c r="A861" s="215"/>
      <c r="B861" s="215"/>
      <c r="C861" s="215"/>
      <c r="D861" s="215"/>
      <c r="E861" s="215"/>
      <c r="F861" s="215"/>
      <c r="G861" s="215"/>
      <c r="H861" s="215"/>
      <c r="I861" s="215"/>
      <c r="J861" s="215"/>
      <c r="K861" s="215"/>
      <c r="L861" s="215"/>
      <c r="M861" s="215"/>
      <c r="N861" s="215"/>
      <c r="O861" s="215"/>
      <c r="P861" s="215"/>
      <c r="Q861" s="215"/>
      <c r="R861" s="215"/>
      <c r="S861" s="215"/>
      <c r="T861" s="215"/>
      <c r="U861" s="215"/>
      <c r="V861" s="215"/>
      <c r="W861" s="215"/>
      <c r="X861" s="215"/>
      <c r="Y861" s="215"/>
      <c r="Z861" s="215"/>
      <c r="AA861" s="215"/>
      <c r="AB861" s="215"/>
      <c r="AC861" s="215"/>
      <c r="AD861" s="215"/>
      <c r="AE861" s="215"/>
      <c r="AF861" s="215"/>
      <c r="AG861" s="215"/>
      <c r="AH861" s="215"/>
      <c r="AI861" s="215"/>
      <c r="AJ861" s="215"/>
      <c r="AK861" s="215"/>
      <c r="AL861" s="215"/>
      <c r="AM861" s="215"/>
      <c r="AN861" s="215"/>
    </row>
    <row r="862" ht="15.75" customHeight="1">
      <c r="A862" s="215"/>
      <c r="B862" s="215"/>
      <c r="C862" s="215"/>
      <c r="D862" s="215"/>
      <c r="E862" s="215"/>
      <c r="F862" s="215"/>
      <c r="G862" s="215"/>
      <c r="H862" s="215"/>
      <c r="I862" s="215"/>
      <c r="J862" s="215"/>
      <c r="K862" s="215"/>
      <c r="L862" s="215"/>
      <c r="M862" s="215"/>
      <c r="N862" s="215"/>
      <c r="O862" s="215"/>
      <c r="P862" s="215"/>
      <c r="Q862" s="215"/>
      <c r="R862" s="215"/>
      <c r="S862" s="215"/>
      <c r="T862" s="215"/>
      <c r="U862" s="215"/>
      <c r="V862" s="215"/>
      <c r="W862" s="215"/>
      <c r="X862" s="215"/>
      <c r="Y862" s="215"/>
      <c r="Z862" s="215"/>
      <c r="AA862" s="215"/>
      <c r="AB862" s="215"/>
      <c r="AC862" s="215"/>
      <c r="AD862" s="215"/>
      <c r="AE862" s="215"/>
      <c r="AF862" s="215"/>
      <c r="AG862" s="215"/>
      <c r="AH862" s="215"/>
      <c r="AI862" s="215"/>
      <c r="AJ862" s="215"/>
      <c r="AK862" s="215"/>
      <c r="AL862" s="215"/>
      <c r="AM862" s="215"/>
      <c r="AN862" s="215"/>
    </row>
    <row r="863" ht="15.75" customHeight="1">
      <c r="A863" s="215"/>
      <c r="B863" s="215"/>
      <c r="C863" s="215"/>
      <c r="D863" s="215"/>
      <c r="E863" s="215"/>
      <c r="F863" s="215"/>
      <c r="G863" s="215"/>
      <c r="H863" s="215"/>
      <c r="I863" s="215"/>
      <c r="J863" s="215"/>
      <c r="K863" s="215"/>
      <c r="L863" s="215"/>
      <c r="M863" s="215"/>
      <c r="N863" s="215"/>
      <c r="O863" s="215"/>
      <c r="P863" s="215"/>
      <c r="Q863" s="215"/>
      <c r="R863" s="215"/>
      <c r="S863" s="215"/>
      <c r="T863" s="215"/>
      <c r="U863" s="215"/>
      <c r="V863" s="215"/>
      <c r="W863" s="215"/>
      <c r="X863" s="215"/>
      <c r="Y863" s="215"/>
      <c r="Z863" s="215"/>
      <c r="AA863" s="215"/>
      <c r="AB863" s="215"/>
      <c r="AC863" s="215"/>
      <c r="AD863" s="215"/>
      <c r="AE863" s="215"/>
      <c r="AF863" s="215"/>
      <c r="AG863" s="215"/>
      <c r="AH863" s="215"/>
      <c r="AI863" s="215"/>
      <c r="AJ863" s="215"/>
      <c r="AK863" s="215"/>
      <c r="AL863" s="215"/>
      <c r="AM863" s="215"/>
      <c r="AN863" s="215"/>
    </row>
    <row r="864" ht="15.75" customHeight="1">
      <c r="A864" s="215"/>
      <c r="B864" s="215"/>
      <c r="C864" s="215"/>
      <c r="D864" s="215"/>
      <c r="E864" s="215"/>
      <c r="F864" s="215"/>
      <c r="G864" s="215"/>
      <c r="H864" s="215"/>
      <c r="I864" s="215"/>
      <c r="J864" s="215"/>
      <c r="K864" s="215"/>
      <c r="L864" s="215"/>
      <c r="M864" s="215"/>
      <c r="N864" s="215"/>
      <c r="O864" s="215"/>
      <c r="P864" s="215"/>
      <c r="Q864" s="215"/>
      <c r="R864" s="215"/>
      <c r="S864" s="215"/>
      <c r="T864" s="215"/>
      <c r="U864" s="215"/>
      <c r="V864" s="215"/>
      <c r="W864" s="215"/>
      <c r="X864" s="215"/>
      <c r="Y864" s="215"/>
      <c r="Z864" s="215"/>
      <c r="AA864" s="215"/>
      <c r="AB864" s="215"/>
      <c r="AC864" s="215"/>
      <c r="AD864" s="215"/>
      <c r="AE864" s="215"/>
      <c r="AF864" s="215"/>
      <c r="AG864" s="215"/>
      <c r="AH864" s="215"/>
      <c r="AI864" s="215"/>
      <c r="AJ864" s="215"/>
      <c r="AK864" s="215"/>
      <c r="AL864" s="215"/>
      <c r="AM864" s="215"/>
      <c r="AN864" s="215"/>
    </row>
    <row r="865" ht="15.75" customHeight="1">
      <c r="A865" s="215"/>
      <c r="B865" s="215"/>
      <c r="C865" s="215"/>
      <c r="D865" s="215"/>
      <c r="E865" s="215"/>
      <c r="F865" s="215"/>
      <c r="G865" s="215"/>
      <c r="H865" s="215"/>
      <c r="I865" s="215"/>
      <c r="J865" s="215"/>
      <c r="K865" s="215"/>
      <c r="L865" s="215"/>
      <c r="M865" s="215"/>
      <c r="N865" s="215"/>
      <c r="O865" s="215"/>
      <c r="P865" s="215"/>
      <c r="Q865" s="215"/>
      <c r="R865" s="215"/>
      <c r="S865" s="215"/>
      <c r="T865" s="215"/>
      <c r="U865" s="215"/>
      <c r="V865" s="215"/>
      <c r="W865" s="215"/>
      <c r="X865" s="215"/>
      <c r="Y865" s="215"/>
      <c r="Z865" s="215"/>
      <c r="AA865" s="215"/>
      <c r="AB865" s="215"/>
      <c r="AC865" s="215"/>
      <c r="AD865" s="215"/>
      <c r="AE865" s="215"/>
      <c r="AF865" s="215"/>
      <c r="AG865" s="215"/>
      <c r="AH865" s="215"/>
      <c r="AI865" s="215"/>
      <c r="AJ865" s="215"/>
      <c r="AK865" s="215"/>
      <c r="AL865" s="215"/>
      <c r="AM865" s="215"/>
      <c r="AN865" s="215"/>
    </row>
    <row r="866" ht="15.75" customHeight="1">
      <c r="A866" s="215"/>
      <c r="B866" s="215"/>
      <c r="C866" s="215"/>
      <c r="D866" s="215"/>
      <c r="E866" s="215"/>
      <c r="F866" s="215"/>
      <c r="G866" s="215"/>
      <c r="H866" s="215"/>
      <c r="I866" s="215"/>
      <c r="J866" s="215"/>
      <c r="K866" s="215"/>
      <c r="L866" s="215"/>
      <c r="M866" s="215"/>
      <c r="N866" s="215"/>
      <c r="O866" s="215"/>
      <c r="P866" s="215"/>
      <c r="Q866" s="215"/>
      <c r="R866" s="215"/>
      <c r="S866" s="215"/>
      <c r="T866" s="215"/>
      <c r="U866" s="215"/>
      <c r="V866" s="215"/>
      <c r="W866" s="215"/>
      <c r="X866" s="215"/>
      <c r="Y866" s="215"/>
      <c r="Z866" s="215"/>
      <c r="AA866" s="215"/>
      <c r="AB866" s="215"/>
      <c r="AC866" s="215"/>
      <c r="AD866" s="215"/>
      <c r="AE866" s="215"/>
      <c r="AF866" s="215"/>
      <c r="AG866" s="215"/>
      <c r="AH866" s="215"/>
      <c r="AI866" s="215"/>
      <c r="AJ866" s="215"/>
      <c r="AK866" s="215"/>
      <c r="AL866" s="215"/>
      <c r="AM866" s="215"/>
      <c r="AN866" s="215"/>
    </row>
    <row r="867" ht="15.75" customHeight="1">
      <c r="A867" s="215"/>
      <c r="B867" s="215"/>
      <c r="C867" s="215"/>
      <c r="D867" s="215"/>
      <c r="E867" s="215"/>
      <c r="F867" s="215"/>
      <c r="G867" s="215"/>
      <c r="H867" s="215"/>
      <c r="I867" s="215"/>
      <c r="J867" s="215"/>
      <c r="K867" s="215"/>
      <c r="L867" s="215"/>
      <c r="M867" s="215"/>
      <c r="N867" s="215"/>
      <c r="O867" s="215"/>
      <c r="P867" s="215"/>
      <c r="Q867" s="215"/>
      <c r="R867" s="215"/>
      <c r="S867" s="215"/>
      <c r="T867" s="215"/>
      <c r="U867" s="215"/>
      <c r="V867" s="215"/>
      <c r="W867" s="215"/>
      <c r="X867" s="215"/>
      <c r="Y867" s="215"/>
      <c r="Z867" s="215"/>
      <c r="AA867" s="215"/>
      <c r="AB867" s="215"/>
      <c r="AC867" s="215"/>
      <c r="AD867" s="215"/>
      <c r="AE867" s="215"/>
      <c r="AF867" s="215"/>
      <c r="AG867" s="215"/>
      <c r="AH867" s="215"/>
      <c r="AI867" s="215"/>
      <c r="AJ867" s="215"/>
      <c r="AK867" s="215"/>
      <c r="AL867" s="215"/>
      <c r="AM867" s="215"/>
      <c r="AN867" s="215"/>
    </row>
    <row r="868" ht="15.75" customHeight="1">
      <c r="A868" s="215"/>
      <c r="B868" s="215"/>
      <c r="C868" s="215"/>
      <c r="D868" s="215"/>
      <c r="E868" s="215"/>
      <c r="F868" s="215"/>
      <c r="G868" s="215"/>
      <c r="H868" s="215"/>
      <c r="I868" s="215"/>
      <c r="J868" s="215"/>
      <c r="K868" s="215"/>
      <c r="L868" s="215"/>
      <c r="M868" s="215"/>
      <c r="N868" s="215"/>
      <c r="O868" s="215"/>
      <c r="P868" s="215"/>
      <c r="Q868" s="215"/>
      <c r="R868" s="215"/>
      <c r="S868" s="215"/>
      <c r="T868" s="215"/>
      <c r="U868" s="215"/>
      <c r="V868" s="215"/>
      <c r="W868" s="215"/>
      <c r="X868" s="215"/>
      <c r="Y868" s="215"/>
      <c r="Z868" s="215"/>
      <c r="AA868" s="215"/>
      <c r="AB868" s="215"/>
      <c r="AC868" s="215"/>
      <c r="AD868" s="215"/>
      <c r="AE868" s="215"/>
      <c r="AF868" s="215"/>
      <c r="AG868" s="215"/>
      <c r="AH868" s="215"/>
      <c r="AI868" s="215"/>
      <c r="AJ868" s="215"/>
      <c r="AK868" s="215"/>
      <c r="AL868" s="215"/>
      <c r="AM868" s="215"/>
      <c r="AN868" s="215"/>
    </row>
    <row r="869" ht="15.75" customHeight="1">
      <c r="A869" s="215"/>
      <c r="B869" s="215"/>
      <c r="C869" s="215"/>
      <c r="D869" s="215"/>
      <c r="E869" s="215"/>
      <c r="F869" s="215"/>
      <c r="G869" s="215"/>
      <c r="H869" s="215"/>
      <c r="I869" s="215"/>
      <c r="J869" s="215"/>
      <c r="K869" s="215"/>
      <c r="L869" s="215"/>
      <c r="M869" s="215"/>
      <c r="N869" s="215"/>
      <c r="O869" s="215"/>
      <c r="P869" s="215"/>
      <c r="Q869" s="215"/>
      <c r="R869" s="215"/>
      <c r="S869" s="215"/>
      <c r="T869" s="215"/>
      <c r="U869" s="215"/>
      <c r="V869" s="215"/>
      <c r="W869" s="215"/>
      <c r="X869" s="215"/>
      <c r="Y869" s="215"/>
      <c r="Z869" s="215"/>
      <c r="AA869" s="215"/>
      <c r="AB869" s="215"/>
      <c r="AC869" s="215"/>
      <c r="AD869" s="215"/>
      <c r="AE869" s="215"/>
      <c r="AF869" s="215"/>
      <c r="AG869" s="215"/>
      <c r="AH869" s="215"/>
      <c r="AI869" s="215"/>
      <c r="AJ869" s="215"/>
      <c r="AK869" s="215"/>
      <c r="AL869" s="215"/>
      <c r="AM869" s="215"/>
      <c r="AN869" s="215"/>
    </row>
    <row r="870" ht="15.75" customHeight="1">
      <c r="A870" s="215"/>
      <c r="B870" s="215"/>
      <c r="C870" s="215"/>
      <c r="D870" s="215"/>
      <c r="E870" s="215"/>
      <c r="F870" s="215"/>
      <c r="G870" s="215"/>
      <c r="H870" s="215"/>
      <c r="I870" s="215"/>
      <c r="J870" s="215"/>
      <c r="K870" s="215"/>
      <c r="L870" s="215"/>
      <c r="M870" s="215"/>
      <c r="N870" s="215"/>
      <c r="O870" s="215"/>
      <c r="P870" s="215"/>
      <c r="Q870" s="215"/>
      <c r="R870" s="215"/>
      <c r="S870" s="215"/>
      <c r="T870" s="215"/>
      <c r="U870" s="215"/>
      <c r="V870" s="215"/>
      <c r="W870" s="215"/>
      <c r="X870" s="215"/>
      <c r="Y870" s="215"/>
      <c r="Z870" s="215"/>
      <c r="AA870" s="215"/>
      <c r="AB870" s="215"/>
      <c r="AC870" s="215"/>
      <c r="AD870" s="215"/>
      <c r="AE870" s="215"/>
      <c r="AF870" s="215"/>
      <c r="AG870" s="215"/>
      <c r="AH870" s="215"/>
      <c r="AI870" s="215"/>
      <c r="AJ870" s="215"/>
      <c r="AK870" s="215"/>
      <c r="AL870" s="215"/>
      <c r="AM870" s="215"/>
      <c r="AN870" s="215"/>
    </row>
    <row r="871" ht="15.75" customHeight="1">
      <c r="A871" s="215"/>
      <c r="B871" s="215"/>
      <c r="C871" s="215"/>
      <c r="D871" s="215"/>
      <c r="E871" s="215"/>
      <c r="F871" s="215"/>
      <c r="G871" s="215"/>
      <c r="H871" s="215"/>
      <c r="I871" s="215"/>
      <c r="J871" s="215"/>
      <c r="K871" s="215"/>
      <c r="L871" s="215"/>
      <c r="M871" s="215"/>
      <c r="N871" s="215"/>
      <c r="O871" s="215"/>
      <c r="P871" s="215"/>
      <c r="Q871" s="215"/>
      <c r="R871" s="215"/>
      <c r="S871" s="215"/>
      <c r="T871" s="215"/>
      <c r="U871" s="215"/>
      <c r="V871" s="215"/>
      <c r="W871" s="215"/>
      <c r="X871" s="215"/>
      <c r="Y871" s="215"/>
      <c r="Z871" s="215"/>
      <c r="AA871" s="215"/>
      <c r="AB871" s="215"/>
      <c r="AC871" s="215"/>
      <c r="AD871" s="215"/>
      <c r="AE871" s="215"/>
      <c r="AF871" s="215"/>
      <c r="AG871" s="215"/>
      <c r="AH871" s="215"/>
      <c r="AI871" s="215"/>
      <c r="AJ871" s="215"/>
      <c r="AK871" s="215"/>
      <c r="AL871" s="215"/>
      <c r="AM871" s="215"/>
      <c r="AN871" s="215"/>
    </row>
    <row r="872" ht="15.75" customHeight="1">
      <c r="A872" s="215"/>
      <c r="B872" s="215"/>
      <c r="C872" s="215"/>
      <c r="D872" s="215"/>
      <c r="E872" s="215"/>
      <c r="F872" s="215"/>
      <c r="G872" s="215"/>
      <c r="H872" s="215"/>
      <c r="I872" s="215"/>
      <c r="J872" s="215"/>
      <c r="K872" s="215"/>
      <c r="L872" s="215"/>
      <c r="M872" s="215"/>
      <c r="N872" s="215"/>
      <c r="O872" s="215"/>
      <c r="P872" s="215"/>
      <c r="Q872" s="215"/>
      <c r="R872" s="215"/>
      <c r="S872" s="215"/>
      <c r="T872" s="215"/>
      <c r="U872" s="215"/>
      <c r="V872" s="215"/>
      <c r="W872" s="215"/>
      <c r="X872" s="215"/>
      <c r="Y872" s="215"/>
      <c r="Z872" s="215"/>
      <c r="AA872" s="215"/>
      <c r="AB872" s="215"/>
      <c r="AC872" s="215"/>
      <c r="AD872" s="215"/>
      <c r="AE872" s="215"/>
      <c r="AF872" s="215"/>
      <c r="AG872" s="215"/>
      <c r="AH872" s="215"/>
      <c r="AI872" s="215"/>
      <c r="AJ872" s="215"/>
      <c r="AK872" s="215"/>
      <c r="AL872" s="215"/>
      <c r="AM872" s="215"/>
      <c r="AN872" s="215"/>
    </row>
    <row r="873" ht="15.75" customHeight="1">
      <c r="A873" s="215"/>
      <c r="B873" s="215"/>
      <c r="C873" s="215"/>
      <c r="D873" s="215"/>
      <c r="E873" s="215"/>
      <c r="F873" s="215"/>
      <c r="G873" s="215"/>
      <c r="H873" s="215"/>
      <c r="I873" s="215"/>
      <c r="J873" s="215"/>
      <c r="K873" s="215"/>
      <c r="L873" s="215"/>
      <c r="M873" s="215"/>
      <c r="N873" s="215"/>
      <c r="O873" s="215"/>
      <c r="P873" s="215"/>
      <c r="Q873" s="215"/>
      <c r="R873" s="215"/>
      <c r="S873" s="215"/>
      <c r="T873" s="215"/>
      <c r="U873" s="215"/>
      <c r="V873" s="215"/>
      <c r="W873" s="215"/>
      <c r="X873" s="215"/>
      <c r="Y873" s="215"/>
      <c r="Z873" s="215"/>
      <c r="AA873" s="215"/>
      <c r="AB873" s="215"/>
      <c r="AC873" s="215"/>
      <c r="AD873" s="215"/>
      <c r="AE873" s="215"/>
      <c r="AF873" s="215"/>
      <c r="AG873" s="215"/>
      <c r="AH873" s="215"/>
      <c r="AI873" s="215"/>
      <c r="AJ873" s="215"/>
      <c r="AK873" s="215"/>
      <c r="AL873" s="215"/>
      <c r="AM873" s="215"/>
      <c r="AN873" s="215"/>
    </row>
    <row r="874" ht="15.75" customHeight="1">
      <c r="A874" s="215"/>
      <c r="B874" s="215"/>
      <c r="C874" s="215"/>
      <c r="D874" s="215"/>
      <c r="E874" s="215"/>
      <c r="F874" s="215"/>
      <c r="G874" s="215"/>
      <c r="H874" s="215"/>
      <c r="I874" s="215"/>
      <c r="J874" s="215"/>
      <c r="K874" s="215"/>
      <c r="L874" s="215"/>
      <c r="M874" s="215"/>
      <c r="N874" s="215"/>
      <c r="O874" s="215"/>
      <c r="P874" s="215"/>
      <c r="Q874" s="215"/>
      <c r="R874" s="215"/>
      <c r="S874" s="215"/>
      <c r="T874" s="215"/>
      <c r="U874" s="215"/>
      <c r="V874" s="215"/>
      <c r="W874" s="215"/>
      <c r="X874" s="215"/>
      <c r="Y874" s="215"/>
      <c r="Z874" s="215"/>
      <c r="AA874" s="215"/>
      <c r="AB874" s="215"/>
      <c r="AC874" s="215"/>
      <c r="AD874" s="215"/>
      <c r="AE874" s="215"/>
      <c r="AF874" s="215"/>
      <c r="AG874" s="215"/>
      <c r="AH874" s="215"/>
      <c r="AI874" s="215"/>
      <c r="AJ874" s="215"/>
      <c r="AK874" s="215"/>
      <c r="AL874" s="215"/>
      <c r="AM874" s="215"/>
      <c r="AN874" s="215"/>
    </row>
    <row r="875" ht="15.75" customHeight="1">
      <c r="A875" s="215"/>
      <c r="B875" s="215"/>
      <c r="C875" s="215"/>
      <c r="D875" s="215"/>
      <c r="E875" s="215"/>
      <c r="F875" s="215"/>
      <c r="G875" s="215"/>
      <c r="H875" s="215"/>
      <c r="I875" s="215"/>
      <c r="J875" s="215"/>
      <c r="K875" s="215"/>
      <c r="L875" s="215"/>
      <c r="M875" s="215"/>
      <c r="N875" s="215"/>
      <c r="O875" s="215"/>
      <c r="P875" s="215"/>
      <c r="Q875" s="215"/>
      <c r="R875" s="215"/>
      <c r="S875" s="215"/>
      <c r="T875" s="215"/>
      <c r="U875" s="215"/>
      <c r="V875" s="215"/>
      <c r="W875" s="215"/>
      <c r="X875" s="215"/>
      <c r="Y875" s="215"/>
      <c r="Z875" s="215"/>
      <c r="AA875" s="215"/>
      <c r="AB875" s="215"/>
      <c r="AC875" s="215"/>
      <c r="AD875" s="215"/>
      <c r="AE875" s="215"/>
      <c r="AF875" s="215"/>
      <c r="AG875" s="215"/>
      <c r="AH875" s="215"/>
      <c r="AI875" s="215"/>
      <c r="AJ875" s="215"/>
      <c r="AK875" s="215"/>
      <c r="AL875" s="215"/>
      <c r="AM875" s="215"/>
      <c r="AN875" s="215"/>
    </row>
    <row r="876" ht="15.75" customHeight="1">
      <c r="A876" s="215"/>
      <c r="B876" s="215"/>
      <c r="C876" s="215"/>
      <c r="D876" s="215"/>
      <c r="E876" s="215"/>
      <c r="F876" s="215"/>
      <c r="G876" s="215"/>
      <c r="H876" s="215"/>
      <c r="I876" s="215"/>
      <c r="J876" s="215"/>
      <c r="K876" s="215"/>
      <c r="L876" s="215"/>
      <c r="M876" s="215"/>
      <c r="N876" s="215"/>
      <c r="O876" s="215"/>
      <c r="P876" s="215"/>
      <c r="Q876" s="215"/>
      <c r="R876" s="215"/>
      <c r="S876" s="215"/>
      <c r="T876" s="215"/>
      <c r="U876" s="215"/>
      <c r="V876" s="215"/>
      <c r="W876" s="215"/>
      <c r="X876" s="215"/>
      <c r="Y876" s="215"/>
      <c r="Z876" s="215"/>
      <c r="AA876" s="215"/>
      <c r="AB876" s="215"/>
      <c r="AC876" s="215"/>
      <c r="AD876" s="215"/>
      <c r="AE876" s="215"/>
      <c r="AF876" s="215"/>
      <c r="AG876" s="215"/>
      <c r="AH876" s="215"/>
      <c r="AI876" s="215"/>
      <c r="AJ876" s="215"/>
      <c r="AK876" s="215"/>
      <c r="AL876" s="215"/>
      <c r="AM876" s="215"/>
      <c r="AN876" s="215"/>
    </row>
    <row r="877" ht="15.75" customHeight="1">
      <c r="A877" s="215"/>
      <c r="B877" s="215"/>
      <c r="C877" s="215"/>
      <c r="D877" s="215"/>
      <c r="E877" s="215"/>
      <c r="F877" s="215"/>
      <c r="G877" s="215"/>
      <c r="H877" s="215"/>
      <c r="I877" s="215"/>
      <c r="J877" s="215"/>
      <c r="K877" s="215"/>
      <c r="L877" s="215"/>
      <c r="M877" s="215"/>
      <c r="N877" s="215"/>
      <c r="O877" s="215"/>
      <c r="P877" s="215"/>
      <c r="Q877" s="215"/>
      <c r="R877" s="215"/>
      <c r="S877" s="215"/>
      <c r="T877" s="215"/>
      <c r="U877" s="215"/>
      <c r="V877" s="215"/>
      <c r="W877" s="215"/>
      <c r="X877" s="215"/>
      <c r="Y877" s="215"/>
      <c r="Z877" s="215"/>
      <c r="AA877" s="215"/>
      <c r="AB877" s="215"/>
      <c r="AC877" s="215"/>
      <c r="AD877" s="215"/>
      <c r="AE877" s="215"/>
      <c r="AF877" s="215"/>
      <c r="AG877" s="215"/>
      <c r="AH877" s="215"/>
      <c r="AI877" s="215"/>
      <c r="AJ877" s="215"/>
      <c r="AK877" s="215"/>
      <c r="AL877" s="215"/>
      <c r="AM877" s="215"/>
      <c r="AN877" s="215"/>
    </row>
    <row r="878" ht="15.75" customHeight="1">
      <c r="A878" s="215"/>
      <c r="B878" s="215"/>
      <c r="C878" s="215"/>
      <c r="D878" s="215"/>
      <c r="E878" s="215"/>
      <c r="F878" s="215"/>
      <c r="G878" s="215"/>
      <c r="H878" s="215"/>
      <c r="I878" s="215"/>
      <c r="J878" s="215"/>
      <c r="K878" s="215"/>
      <c r="L878" s="215"/>
      <c r="M878" s="215"/>
      <c r="N878" s="215"/>
      <c r="O878" s="215"/>
      <c r="P878" s="215"/>
      <c r="Q878" s="215"/>
      <c r="R878" s="215"/>
      <c r="S878" s="215"/>
      <c r="T878" s="215"/>
      <c r="U878" s="215"/>
      <c r="V878" s="215"/>
      <c r="W878" s="215"/>
      <c r="X878" s="215"/>
      <c r="Y878" s="215"/>
      <c r="Z878" s="215"/>
      <c r="AA878" s="215"/>
      <c r="AB878" s="215"/>
      <c r="AC878" s="215"/>
      <c r="AD878" s="215"/>
      <c r="AE878" s="215"/>
      <c r="AF878" s="215"/>
      <c r="AG878" s="215"/>
      <c r="AH878" s="215"/>
      <c r="AI878" s="215"/>
      <c r="AJ878" s="215"/>
      <c r="AK878" s="215"/>
      <c r="AL878" s="215"/>
      <c r="AM878" s="215"/>
      <c r="AN878" s="215"/>
    </row>
    <row r="879" ht="15.75" customHeight="1">
      <c r="A879" s="215"/>
      <c r="B879" s="215"/>
      <c r="C879" s="215"/>
      <c r="D879" s="215"/>
      <c r="E879" s="215"/>
      <c r="F879" s="215"/>
      <c r="G879" s="215"/>
      <c r="H879" s="215"/>
      <c r="I879" s="215"/>
      <c r="J879" s="215"/>
      <c r="K879" s="215"/>
      <c r="L879" s="215"/>
      <c r="M879" s="215"/>
      <c r="N879" s="215"/>
      <c r="O879" s="215"/>
      <c r="P879" s="215"/>
      <c r="Q879" s="215"/>
      <c r="R879" s="215"/>
      <c r="S879" s="215"/>
      <c r="T879" s="215"/>
      <c r="U879" s="215"/>
      <c r="V879" s="215"/>
      <c r="W879" s="215"/>
      <c r="X879" s="215"/>
      <c r="Y879" s="215"/>
      <c r="Z879" s="215"/>
      <c r="AA879" s="215"/>
      <c r="AB879" s="215"/>
      <c r="AC879" s="215"/>
      <c r="AD879" s="215"/>
      <c r="AE879" s="215"/>
      <c r="AF879" s="215"/>
      <c r="AG879" s="215"/>
      <c r="AH879" s="215"/>
      <c r="AI879" s="215"/>
      <c r="AJ879" s="215"/>
      <c r="AK879" s="215"/>
      <c r="AL879" s="215"/>
      <c r="AM879" s="215"/>
      <c r="AN879" s="215"/>
    </row>
    <row r="880" ht="15.75" customHeight="1">
      <c r="A880" s="215"/>
      <c r="B880" s="215"/>
      <c r="C880" s="215"/>
      <c r="D880" s="215"/>
      <c r="E880" s="215"/>
      <c r="F880" s="215"/>
      <c r="G880" s="215"/>
      <c r="H880" s="215"/>
      <c r="I880" s="215"/>
      <c r="J880" s="215"/>
      <c r="K880" s="215"/>
      <c r="L880" s="215"/>
      <c r="M880" s="215"/>
      <c r="N880" s="215"/>
      <c r="O880" s="215"/>
      <c r="P880" s="215"/>
      <c r="Q880" s="215"/>
      <c r="R880" s="215"/>
      <c r="S880" s="215"/>
      <c r="T880" s="215"/>
      <c r="U880" s="215"/>
      <c r="V880" s="215"/>
      <c r="W880" s="215"/>
      <c r="X880" s="215"/>
      <c r="Y880" s="215"/>
      <c r="Z880" s="215"/>
      <c r="AA880" s="215"/>
      <c r="AB880" s="215"/>
      <c r="AC880" s="215"/>
      <c r="AD880" s="215"/>
      <c r="AE880" s="215"/>
      <c r="AF880" s="215"/>
      <c r="AG880" s="215"/>
      <c r="AH880" s="215"/>
      <c r="AI880" s="215"/>
      <c r="AJ880" s="215"/>
      <c r="AK880" s="215"/>
      <c r="AL880" s="215"/>
      <c r="AM880" s="215"/>
      <c r="AN880" s="215"/>
    </row>
    <row r="881" ht="15.75" customHeight="1">
      <c r="A881" s="215"/>
      <c r="B881" s="215"/>
      <c r="C881" s="215"/>
      <c r="D881" s="215"/>
      <c r="E881" s="215"/>
      <c r="F881" s="215"/>
      <c r="G881" s="215"/>
      <c r="H881" s="215"/>
      <c r="I881" s="215"/>
      <c r="J881" s="215"/>
      <c r="K881" s="215"/>
      <c r="L881" s="215"/>
      <c r="M881" s="215"/>
      <c r="N881" s="215"/>
      <c r="O881" s="215"/>
      <c r="P881" s="215"/>
      <c r="Q881" s="215"/>
      <c r="R881" s="215"/>
      <c r="S881" s="215"/>
      <c r="T881" s="215"/>
      <c r="U881" s="215"/>
      <c r="V881" s="215"/>
      <c r="W881" s="215"/>
      <c r="X881" s="215"/>
      <c r="Y881" s="215"/>
      <c r="Z881" s="215"/>
      <c r="AA881" s="215"/>
      <c r="AB881" s="215"/>
      <c r="AC881" s="215"/>
      <c r="AD881" s="215"/>
      <c r="AE881" s="215"/>
      <c r="AF881" s="215"/>
      <c r="AG881" s="215"/>
      <c r="AH881" s="215"/>
      <c r="AI881" s="215"/>
      <c r="AJ881" s="215"/>
      <c r="AK881" s="215"/>
      <c r="AL881" s="215"/>
      <c r="AM881" s="215"/>
      <c r="AN881" s="215"/>
    </row>
    <row r="882" ht="15.75" customHeight="1">
      <c r="A882" s="215"/>
      <c r="B882" s="215"/>
      <c r="C882" s="215"/>
      <c r="D882" s="215"/>
      <c r="E882" s="215"/>
      <c r="F882" s="215"/>
      <c r="G882" s="215"/>
      <c r="H882" s="215"/>
      <c r="I882" s="215"/>
      <c r="J882" s="215"/>
      <c r="K882" s="215"/>
      <c r="L882" s="215"/>
      <c r="M882" s="215"/>
      <c r="N882" s="215"/>
      <c r="O882" s="215"/>
      <c r="P882" s="215"/>
      <c r="Q882" s="215"/>
      <c r="R882" s="215"/>
      <c r="S882" s="215"/>
      <c r="T882" s="215"/>
      <c r="U882" s="215"/>
      <c r="V882" s="215"/>
      <c r="W882" s="215"/>
      <c r="X882" s="215"/>
      <c r="Y882" s="215"/>
      <c r="Z882" s="215"/>
      <c r="AA882" s="215"/>
      <c r="AB882" s="215"/>
      <c r="AC882" s="215"/>
      <c r="AD882" s="215"/>
      <c r="AE882" s="215"/>
      <c r="AF882" s="215"/>
      <c r="AG882" s="215"/>
      <c r="AH882" s="215"/>
      <c r="AI882" s="215"/>
      <c r="AJ882" s="215"/>
      <c r="AK882" s="215"/>
      <c r="AL882" s="215"/>
      <c r="AM882" s="215"/>
      <c r="AN882" s="215"/>
    </row>
    <row r="883" ht="15.75" customHeight="1">
      <c r="A883" s="215"/>
      <c r="B883" s="215"/>
      <c r="C883" s="215"/>
      <c r="D883" s="215"/>
      <c r="E883" s="215"/>
      <c r="F883" s="215"/>
      <c r="G883" s="215"/>
      <c r="H883" s="215"/>
      <c r="I883" s="215"/>
      <c r="J883" s="215"/>
      <c r="K883" s="215"/>
      <c r="L883" s="215"/>
      <c r="M883" s="215"/>
      <c r="N883" s="215"/>
      <c r="O883" s="215"/>
      <c r="P883" s="215"/>
      <c r="Q883" s="215"/>
      <c r="R883" s="215"/>
      <c r="S883" s="215"/>
      <c r="T883" s="215"/>
      <c r="U883" s="215"/>
      <c r="V883" s="215"/>
      <c r="W883" s="215"/>
      <c r="X883" s="215"/>
      <c r="Y883" s="215"/>
      <c r="Z883" s="215"/>
      <c r="AA883" s="215"/>
      <c r="AB883" s="215"/>
      <c r="AC883" s="215"/>
      <c r="AD883" s="215"/>
      <c r="AE883" s="215"/>
      <c r="AF883" s="215"/>
      <c r="AG883" s="215"/>
      <c r="AH883" s="215"/>
      <c r="AI883" s="215"/>
      <c r="AJ883" s="215"/>
      <c r="AK883" s="215"/>
      <c r="AL883" s="215"/>
      <c r="AM883" s="215"/>
      <c r="AN883" s="215"/>
    </row>
    <row r="884" ht="15.75" customHeight="1">
      <c r="A884" s="215"/>
      <c r="B884" s="215"/>
      <c r="C884" s="215"/>
      <c r="D884" s="215"/>
      <c r="E884" s="215"/>
      <c r="F884" s="215"/>
      <c r="G884" s="215"/>
      <c r="H884" s="215"/>
      <c r="I884" s="215"/>
      <c r="J884" s="215"/>
      <c r="K884" s="215"/>
      <c r="L884" s="215"/>
      <c r="M884" s="215"/>
      <c r="N884" s="215"/>
      <c r="O884" s="215"/>
      <c r="P884" s="215"/>
      <c r="Q884" s="215"/>
      <c r="R884" s="215"/>
      <c r="S884" s="215"/>
      <c r="T884" s="215"/>
      <c r="U884" s="215"/>
      <c r="V884" s="215"/>
      <c r="W884" s="215"/>
      <c r="X884" s="215"/>
      <c r="Y884" s="215"/>
      <c r="Z884" s="215"/>
      <c r="AA884" s="215"/>
      <c r="AB884" s="215"/>
      <c r="AC884" s="215"/>
      <c r="AD884" s="215"/>
      <c r="AE884" s="215"/>
      <c r="AF884" s="215"/>
      <c r="AG884" s="215"/>
      <c r="AH884" s="215"/>
      <c r="AI884" s="215"/>
      <c r="AJ884" s="215"/>
      <c r="AK884" s="215"/>
      <c r="AL884" s="215"/>
      <c r="AM884" s="215"/>
      <c r="AN884" s="215"/>
    </row>
    <row r="885" ht="15.75" customHeight="1">
      <c r="A885" s="215"/>
      <c r="B885" s="215"/>
      <c r="C885" s="215"/>
      <c r="D885" s="215"/>
      <c r="E885" s="215"/>
      <c r="F885" s="215"/>
      <c r="G885" s="215"/>
      <c r="H885" s="215"/>
      <c r="I885" s="215"/>
      <c r="J885" s="215"/>
      <c r="K885" s="215"/>
      <c r="L885" s="215"/>
      <c r="M885" s="215"/>
      <c r="N885" s="215"/>
      <c r="O885" s="215"/>
      <c r="P885" s="215"/>
      <c r="Q885" s="215"/>
      <c r="R885" s="215"/>
      <c r="S885" s="215"/>
      <c r="T885" s="215"/>
      <c r="U885" s="215"/>
      <c r="V885" s="215"/>
      <c r="W885" s="215"/>
      <c r="X885" s="215"/>
      <c r="Y885" s="215"/>
      <c r="Z885" s="215"/>
      <c r="AA885" s="215"/>
      <c r="AB885" s="215"/>
      <c r="AC885" s="215"/>
      <c r="AD885" s="215"/>
      <c r="AE885" s="215"/>
      <c r="AF885" s="215"/>
      <c r="AG885" s="215"/>
      <c r="AH885" s="215"/>
      <c r="AI885" s="215"/>
      <c r="AJ885" s="215"/>
      <c r="AK885" s="215"/>
      <c r="AL885" s="215"/>
      <c r="AM885" s="215"/>
      <c r="AN885" s="215"/>
    </row>
    <row r="886" ht="15.75" customHeight="1">
      <c r="A886" s="215"/>
      <c r="B886" s="215"/>
      <c r="C886" s="215"/>
      <c r="D886" s="215"/>
      <c r="E886" s="215"/>
      <c r="F886" s="215"/>
      <c r="G886" s="215"/>
      <c r="H886" s="215"/>
      <c r="I886" s="215"/>
      <c r="J886" s="215"/>
      <c r="K886" s="215"/>
      <c r="L886" s="215"/>
      <c r="M886" s="215"/>
      <c r="N886" s="215"/>
      <c r="O886" s="215"/>
      <c r="P886" s="215"/>
      <c r="Q886" s="215"/>
      <c r="R886" s="215"/>
      <c r="S886" s="215"/>
      <c r="T886" s="215"/>
      <c r="U886" s="215"/>
      <c r="V886" s="215"/>
      <c r="W886" s="215"/>
      <c r="X886" s="215"/>
      <c r="Y886" s="215"/>
      <c r="Z886" s="215"/>
      <c r="AA886" s="215"/>
      <c r="AB886" s="215"/>
      <c r="AC886" s="215"/>
      <c r="AD886" s="215"/>
      <c r="AE886" s="215"/>
      <c r="AF886" s="215"/>
      <c r="AG886" s="215"/>
      <c r="AH886" s="215"/>
      <c r="AI886" s="215"/>
      <c r="AJ886" s="215"/>
      <c r="AK886" s="215"/>
      <c r="AL886" s="215"/>
      <c r="AM886" s="215"/>
      <c r="AN886" s="215"/>
    </row>
    <row r="887" ht="15.75" customHeight="1">
      <c r="A887" s="215"/>
      <c r="B887" s="215"/>
      <c r="C887" s="215"/>
      <c r="D887" s="215"/>
      <c r="E887" s="215"/>
      <c r="F887" s="215"/>
      <c r="G887" s="215"/>
      <c r="H887" s="215"/>
      <c r="I887" s="215"/>
      <c r="J887" s="215"/>
      <c r="K887" s="215"/>
      <c r="L887" s="215"/>
      <c r="M887" s="215"/>
      <c r="N887" s="215"/>
      <c r="O887" s="215"/>
      <c r="P887" s="215"/>
      <c r="Q887" s="215"/>
      <c r="R887" s="215"/>
      <c r="S887" s="215"/>
      <c r="T887" s="215"/>
      <c r="U887" s="215"/>
      <c r="V887" s="215"/>
      <c r="W887" s="215"/>
      <c r="X887" s="215"/>
      <c r="Y887" s="215"/>
      <c r="Z887" s="215"/>
      <c r="AA887" s="215"/>
      <c r="AB887" s="215"/>
      <c r="AC887" s="215"/>
      <c r="AD887" s="215"/>
      <c r="AE887" s="215"/>
      <c r="AF887" s="215"/>
      <c r="AG887" s="215"/>
      <c r="AH887" s="215"/>
      <c r="AI887" s="215"/>
      <c r="AJ887" s="215"/>
      <c r="AK887" s="215"/>
      <c r="AL887" s="215"/>
      <c r="AM887" s="215"/>
      <c r="AN887" s="215"/>
    </row>
    <row r="888" ht="15.75" customHeight="1">
      <c r="A888" s="215"/>
      <c r="B888" s="215"/>
      <c r="C888" s="215"/>
      <c r="D888" s="215"/>
      <c r="E888" s="215"/>
      <c r="F888" s="215"/>
      <c r="G888" s="215"/>
      <c r="H888" s="215"/>
      <c r="I888" s="215"/>
      <c r="J888" s="215"/>
      <c r="K888" s="215"/>
      <c r="L888" s="215"/>
      <c r="M888" s="215"/>
      <c r="N888" s="215"/>
      <c r="O888" s="215"/>
      <c r="P888" s="215"/>
      <c r="Q888" s="215"/>
      <c r="R888" s="215"/>
      <c r="S888" s="215"/>
      <c r="T888" s="215"/>
      <c r="U888" s="215"/>
      <c r="V888" s="215"/>
      <c r="W888" s="215"/>
      <c r="X888" s="215"/>
      <c r="Y888" s="215"/>
      <c r="Z888" s="215"/>
      <c r="AA888" s="215"/>
      <c r="AB888" s="215"/>
      <c r="AC888" s="215"/>
      <c r="AD888" s="215"/>
      <c r="AE888" s="215"/>
      <c r="AF888" s="215"/>
      <c r="AG888" s="215"/>
      <c r="AH888" s="215"/>
      <c r="AI888" s="215"/>
      <c r="AJ888" s="215"/>
      <c r="AK888" s="215"/>
      <c r="AL888" s="215"/>
      <c r="AM888" s="215"/>
      <c r="AN888" s="215"/>
    </row>
    <row r="889" ht="15.75" customHeight="1">
      <c r="A889" s="215"/>
      <c r="B889" s="215"/>
      <c r="C889" s="215"/>
      <c r="D889" s="215"/>
      <c r="E889" s="215"/>
      <c r="F889" s="215"/>
      <c r="G889" s="215"/>
      <c r="H889" s="215"/>
      <c r="I889" s="215"/>
      <c r="J889" s="215"/>
      <c r="K889" s="215"/>
      <c r="L889" s="215"/>
      <c r="M889" s="215"/>
      <c r="N889" s="215"/>
      <c r="O889" s="215"/>
      <c r="P889" s="215"/>
      <c r="Q889" s="215"/>
      <c r="R889" s="215"/>
      <c r="S889" s="215"/>
      <c r="T889" s="215"/>
      <c r="U889" s="215"/>
      <c r="V889" s="215"/>
      <c r="W889" s="215"/>
      <c r="X889" s="215"/>
      <c r="Y889" s="215"/>
      <c r="Z889" s="215"/>
      <c r="AA889" s="215"/>
      <c r="AB889" s="215"/>
      <c r="AC889" s="215"/>
      <c r="AD889" s="215"/>
      <c r="AE889" s="215"/>
      <c r="AF889" s="215"/>
      <c r="AG889" s="215"/>
      <c r="AH889" s="215"/>
      <c r="AI889" s="215"/>
      <c r="AJ889" s="215"/>
      <c r="AK889" s="215"/>
      <c r="AL889" s="215"/>
      <c r="AM889" s="215"/>
      <c r="AN889" s="215"/>
    </row>
    <row r="890" ht="15.75" customHeight="1">
      <c r="A890" s="215"/>
      <c r="B890" s="215"/>
      <c r="C890" s="215"/>
      <c r="D890" s="215"/>
      <c r="E890" s="215"/>
      <c r="F890" s="215"/>
      <c r="G890" s="215"/>
      <c r="H890" s="215"/>
      <c r="I890" s="215"/>
      <c r="J890" s="215"/>
      <c r="K890" s="215"/>
      <c r="L890" s="215"/>
      <c r="M890" s="215"/>
      <c r="N890" s="215"/>
      <c r="O890" s="215"/>
      <c r="P890" s="215"/>
      <c r="Q890" s="215"/>
      <c r="R890" s="215"/>
      <c r="S890" s="215"/>
      <c r="T890" s="215"/>
      <c r="U890" s="215"/>
      <c r="V890" s="215"/>
      <c r="W890" s="215"/>
      <c r="X890" s="215"/>
      <c r="Y890" s="215"/>
      <c r="Z890" s="215"/>
      <c r="AA890" s="215"/>
      <c r="AB890" s="215"/>
      <c r="AC890" s="215"/>
      <c r="AD890" s="215"/>
      <c r="AE890" s="215"/>
      <c r="AF890" s="215"/>
      <c r="AG890" s="215"/>
      <c r="AH890" s="215"/>
      <c r="AI890" s="215"/>
      <c r="AJ890" s="215"/>
      <c r="AK890" s="215"/>
      <c r="AL890" s="215"/>
      <c r="AM890" s="215"/>
      <c r="AN890" s="215"/>
    </row>
    <row r="891" ht="15.75" customHeight="1">
      <c r="A891" s="215"/>
      <c r="B891" s="215"/>
      <c r="C891" s="215"/>
      <c r="D891" s="215"/>
      <c r="E891" s="215"/>
      <c r="F891" s="215"/>
      <c r="G891" s="215"/>
      <c r="H891" s="215"/>
      <c r="I891" s="215"/>
      <c r="J891" s="215"/>
      <c r="K891" s="215"/>
      <c r="L891" s="215"/>
      <c r="M891" s="215"/>
      <c r="N891" s="215"/>
      <c r="O891" s="215"/>
      <c r="P891" s="215"/>
      <c r="Q891" s="215"/>
      <c r="R891" s="215"/>
      <c r="S891" s="215"/>
      <c r="T891" s="215"/>
      <c r="U891" s="215"/>
      <c r="V891" s="215"/>
      <c r="W891" s="215"/>
      <c r="X891" s="215"/>
      <c r="Y891" s="215"/>
      <c r="Z891" s="215"/>
      <c r="AA891" s="215"/>
      <c r="AB891" s="215"/>
      <c r="AC891" s="215"/>
      <c r="AD891" s="215"/>
      <c r="AE891" s="215"/>
      <c r="AF891" s="215"/>
      <c r="AG891" s="215"/>
      <c r="AH891" s="215"/>
      <c r="AI891" s="215"/>
      <c r="AJ891" s="215"/>
      <c r="AK891" s="215"/>
      <c r="AL891" s="215"/>
      <c r="AM891" s="215"/>
      <c r="AN891" s="215"/>
    </row>
    <row r="892" ht="15.75" customHeight="1">
      <c r="A892" s="215"/>
      <c r="B892" s="215"/>
      <c r="C892" s="215"/>
      <c r="D892" s="215"/>
      <c r="E892" s="215"/>
      <c r="F892" s="215"/>
      <c r="G892" s="215"/>
      <c r="H892" s="215"/>
      <c r="I892" s="215"/>
      <c r="J892" s="215"/>
      <c r="K892" s="215"/>
      <c r="L892" s="215"/>
      <c r="M892" s="215"/>
      <c r="N892" s="215"/>
      <c r="O892" s="215"/>
      <c r="P892" s="215"/>
      <c r="Q892" s="215"/>
      <c r="R892" s="215"/>
      <c r="S892" s="215"/>
      <c r="T892" s="215"/>
      <c r="U892" s="215"/>
      <c r="V892" s="215"/>
      <c r="W892" s="215"/>
      <c r="X892" s="215"/>
      <c r="Y892" s="215"/>
      <c r="Z892" s="215"/>
      <c r="AA892" s="215"/>
      <c r="AB892" s="215"/>
      <c r="AC892" s="215"/>
      <c r="AD892" s="215"/>
      <c r="AE892" s="215"/>
      <c r="AF892" s="215"/>
      <c r="AG892" s="215"/>
      <c r="AH892" s="215"/>
      <c r="AI892" s="215"/>
      <c r="AJ892" s="215"/>
      <c r="AK892" s="215"/>
      <c r="AL892" s="215"/>
      <c r="AM892" s="215"/>
      <c r="AN892" s="215"/>
    </row>
    <row r="893" ht="15.75" customHeight="1">
      <c r="A893" s="215"/>
      <c r="B893" s="215"/>
      <c r="C893" s="215"/>
      <c r="D893" s="215"/>
      <c r="E893" s="215"/>
      <c r="F893" s="215"/>
      <c r="G893" s="215"/>
      <c r="H893" s="215"/>
      <c r="I893" s="215"/>
      <c r="J893" s="215"/>
      <c r="K893" s="215"/>
      <c r="L893" s="215"/>
      <c r="M893" s="215"/>
      <c r="N893" s="215"/>
      <c r="O893" s="215"/>
      <c r="P893" s="215"/>
      <c r="Q893" s="215"/>
      <c r="R893" s="215"/>
      <c r="S893" s="215"/>
      <c r="T893" s="215"/>
      <c r="U893" s="215"/>
      <c r="V893" s="215"/>
      <c r="W893" s="215"/>
      <c r="X893" s="215"/>
      <c r="Y893" s="215"/>
      <c r="Z893" s="215"/>
      <c r="AA893" s="215"/>
      <c r="AB893" s="215"/>
      <c r="AC893" s="215"/>
      <c r="AD893" s="215"/>
      <c r="AE893" s="215"/>
      <c r="AF893" s="215"/>
      <c r="AG893" s="215"/>
      <c r="AH893" s="215"/>
      <c r="AI893" s="215"/>
      <c r="AJ893" s="215"/>
      <c r="AK893" s="215"/>
      <c r="AL893" s="215"/>
      <c r="AM893" s="215"/>
      <c r="AN893" s="215"/>
    </row>
    <row r="894" ht="15.75" customHeight="1">
      <c r="A894" s="215"/>
      <c r="B894" s="215"/>
      <c r="C894" s="215"/>
      <c r="D894" s="215"/>
      <c r="E894" s="215"/>
      <c r="F894" s="215"/>
      <c r="G894" s="215"/>
      <c r="H894" s="215"/>
      <c r="I894" s="215"/>
      <c r="J894" s="215"/>
      <c r="K894" s="215"/>
      <c r="L894" s="215"/>
      <c r="M894" s="215"/>
      <c r="N894" s="215"/>
      <c r="O894" s="215"/>
      <c r="P894" s="215"/>
      <c r="Q894" s="215"/>
      <c r="R894" s="215"/>
      <c r="S894" s="215"/>
      <c r="T894" s="215"/>
      <c r="U894" s="215"/>
      <c r="V894" s="215"/>
      <c r="W894" s="215"/>
      <c r="X894" s="215"/>
      <c r="Y894" s="215"/>
      <c r="Z894" s="215"/>
      <c r="AA894" s="215"/>
      <c r="AB894" s="215"/>
      <c r="AC894" s="215"/>
      <c r="AD894" s="215"/>
      <c r="AE894" s="215"/>
      <c r="AF894" s="215"/>
      <c r="AG894" s="215"/>
      <c r="AH894" s="215"/>
      <c r="AI894" s="215"/>
      <c r="AJ894" s="215"/>
      <c r="AK894" s="215"/>
      <c r="AL894" s="215"/>
      <c r="AM894" s="215"/>
      <c r="AN894" s="215"/>
    </row>
    <row r="895" ht="15.75" customHeight="1">
      <c r="A895" s="215"/>
      <c r="B895" s="215"/>
      <c r="C895" s="215"/>
      <c r="D895" s="215"/>
      <c r="E895" s="215"/>
      <c r="F895" s="215"/>
      <c r="G895" s="215"/>
      <c r="H895" s="215"/>
      <c r="I895" s="215"/>
      <c r="J895" s="215"/>
      <c r="K895" s="215"/>
      <c r="L895" s="215"/>
      <c r="M895" s="215"/>
      <c r="N895" s="215"/>
      <c r="O895" s="215"/>
      <c r="P895" s="215"/>
      <c r="Q895" s="215"/>
      <c r="R895" s="215"/>
      <c r="S895" s="215"/>
      <c r="T895" s="215"/>
      <c r="U895" s="215"/>
      <c r="V895" s="215"/>
      <c r="W895" s="215"/>
      <c r="X895" s="215"/>
      <c r="Y895" s="215"/>
      <c r="Z895" s="215"/>
      <c r="AA895" s="215"/>
      <c r="AB895" s="215"/>
      <c r="AC895" s="215"/>
      <c r="AD895" s="215"/>
      <c r="AE895" s="215"/>
      <c r="AF895" s="215"/>
      <c r="AG895" s="215"/>
      <c r="AH895" s="215"/>
      <c r="AI895" s="215"/>
      <c r="AJ895" s="215"/>
      <c r="AK895" s="215"/>
      <c r="AL895" s="215"/>
      <c r="AM895" s="215"/>
      <c r="AN895" s="215"/>
    </row>
    <row r="896" ht="15.75" customHeight="1">
      <c r="A896" s="215"/>
      <c r="B896" s="215"/>
      <c r="C896" s="215"/>
      <c r="D896" s="215"/>
      <c r="E896" s="215"/>
      <c r="F896" s="215"/>
      <c r="G896" s="215"/>
      <c r="H896" s="215"/>
      <c r="I896" s="215"/>
      <c r="J896" s="215"/>
      <c r="K896" s="215"/>
      <c r="L896" s="215"/>
      <c r="M896" s="215"/>
      <c r="N896" s="215"/>
      <c r="O896" s="215"/>
      <c r="P896" s="215"/>
      <c r="Q896" s="215"/>
      <c r="R896" s="215"/>
      <c r="S896" s="215"/>
      <c r="T896" s="215"/>
      <c r="U896" s="215"/>
      <c r="V896" s="215"/>
      <c r="W896" s="215"/>
      <c r="X896" s="215"/>
      <c r="Y896" s="215"/>
      <c r="Z896" s="215"/>
      <c r="AA896" s="215"/>
      <c r="AB896" s="215"/>
      <c r="AC896" s="215"/>
      <c r="AD896" s="215"/>
      <c r="AE896" s="215"/>
      <c r="AF896" s="215"/>
      <c r="AG896" s="215"/>
      <c r="AH896" s="215"/>
      <c r="AI896" s="215"/>
      <c r="AJ896" s="215"/>
      <c r="AK896" s="215"/>
      <c r="AL896" s="215"/>
      <c r="AM896" s="215"/>
      <c r="AN896" s="215"/>
    </row>
    <row r="897" ht="15.75" customHeight="1">
      <c r="A897" s="215"/>
      <c r="B897" s="215"/>
      <c r="C897" s="215"/>
      <c r="D897" s="215"/>
      <c r="E897" s="215"/>
      <c r="F897" s="215"/>
      <c r="G897" s="215"/>
      <c r="H897" s="215"/>
      <c r="I897" s="215"/>
      <c r="J897" s="215"/>
      <c r="K897" s="215"/>
      <c r="L897" s="215"/>
      <c r="M897" s="215"/>
      <c r="N897" s="215"/>
      <c r="O897" s="215"/>
      <c r="P897" s="215"/>
      <c r="Q897" s="215"/>
      <c r="R897" s="215"/>
      <c r="S897" s="215"/>
      <c r="T897" s="215"/>
      <c r="U897" s="215"/>
      <c r="V897" s="215"/>
      <c r="W897" s="215"/>
      <c r="X897" s="215"/>
      <c r="Y897" s="215"/>
      <c r="Z897" s="215"/>
      <c r="AA897" s="215"/>
      <c r="AB897" s="215"/>
      <c r="AC897" s="215"/>
      <c r="AD897" s="215"/>
      <c r="AE897" s="215"/>
      <c r="AF897" s="215"/>
      <c r="AG897" s="215"/>
      <c r="AH897" s="215"/>
      <c r="AI897" s="215"/>
      <c r="AJ897" s="215"/>
      <c r="AK897" s="215"/>
      <c r="AL897" s="215"/>
      <c r="AM897" s="215"/>
      <c r="AN897" s="215"/>
    </row>
    <row r="898" ht="15.75" customHeight="1">
      <c r="A898" s="215"/>
      <c r="B898" s="215"/>
      <c r="C898" s="215"/>
      <c r="D898" s="215"/>
      <c r="E898" s="215"/>
      <c r="F898" s="215"/>
      <c r="G898" s="215"/>
      <c r="H898" s="215"/>
      <c r="I898" s="215"/>
      <c r="J898" s="215"/>
      <c r="K898" s="215"/>
      <c r="L898" s="215"/>
      <c r="M898" s="215"/>
      <c r="N898" s="215"/>
      <c r="O898" s="215"/>
      <c r="P898" s="215"/>
      <c r="Q898" s="215"/>
      <c r="R898" s="215"/>
      <c r="S898" s="215"/>
      <c r="T898" s="215"/>
      <c r="U898" s="215"/>
      <c r="V898" s="215"/>
      <c r="W898" s="215"/>
      <c r="X898" s="215"/>
      <c r="Y898" s="215"/>
      <c r="Z898" s="215"/>
      <c r="AA898" s="215"/>
      <c r="AB898" s="215"/>
      <c r="AC898" s="215"/>
      <c r="AD898" s="215"/>
      <c r="AE898" s="215"/>
      <c r="AF898" s="215"/>
      <c r="AG898" s="215"/>
      <c r="AH898" s="215"/>
      <c r="AI898" s="215"/>
      <c r="AJ898" s="215"/>
      <c r="AK898" s="215"/>
      <c r="AL898" s="215"/>
      <c r="AM898" s="215"/>
      <c r="AN898" s="215"/>
    </row>
    <row r="899" ht="15.75" customHeight="1">
      <c r="A899" s="215"/>
      <c r="B899" s="215"/>
      <c r="C899" s="215"/>
      <c r="D899" s="215"/>
      <c r="E899" s="215"/>
      <c r="F899" s="215"/>
      <c r="G899" s="215"/>
      <c r="H899" s="215"/>
      <c r="I899" s="215"/>
      <c r="J899" s="215"/>
      <c r="K899" s="215"/>
      <c r="L899" s="215"/>
      <c r="M899" s="215"/>
      <c r="N899" s="215"/>
      <c r="O899" s="215"/>
      <c r="P899" s="215"/>
      <c r="Q899" s="215"/>
      <c r="R899" s="215"/>
      <c r="S899" s="215"/>
      <c r="T899" s="215"/>
      <c r="U899" s="215"/>
      <c r="V899" s="215"/>
      <c r="W899" s="215"/>
      <c r="X899" s="215"/>
      <c r="Y899" s="215"/>
      <c r="Z899" s="215"/>
      <c r="AA899" s="215"/>
      <c r="AB899" s="215"/>
      <c r="AC899" s="215"/>
      <c r="AD899" s="215"/>
      <c r="AE899" s="215"/>
      <c r="AF899" s="215"/>
      <c r="AG899" s="215"/>
      <c r="AH899" s="215"/>
      <c r="AI899" s="215"/>
      <c r="AJ899" s="215"/>
      <c r="AK899" s="215"/>
      <c r="AL899" s="215"/>
      <c r="AM899" s="215"/>
      <c r="AN899" s="215"/>
    </row>
    <row r="900" ht="15.75" customHeight="1">
      <c r="A900" s="215"/>
      <c r="B900" s="215"/>
      <c r="C900" s="215"/>
      <c r="D900" s="215"/>
      <c r="E900" s="215"/>
      <c r="F900" s="215"/>
      <c r="G900" s="215"/>
      <c r="H900" s="215"/>
      <c r="I900" s="215"/>
      <c r="J900" s="215"/>
      <c r="K900" s="215"/>
      <c r="L900" s="215"/>
      <c r="M900" s="215"/>
      <c r="N900" s="215"/>
      <c r="O900" s="215"/>
      <c r="P900" s="215"/>
      <c r="Q900" s="215"/>
      <c r="R900" s="215"/>
      <c r="S900" s="215"/>
      <c r="T900" s="215"/>
      <c r="U900" s="215"/>
      <c r="V900" s="215"/>
      <c r="W900" s="215"/>
      <c r="X900" s="215"/>
      <c r="Y900" s="215"/>
      <c r="Z900" s="215"/>
      <c r="AA900" s="215"/>
      <c r="AB900" s="215"/>
      <c r="AC900" s="215"/>
      <c r="AD900" s="215"/>
      <c r="AE900" s="215"/>
      <c r="AF900" s="215"/>
      <c r="AG900" s="215"/>
      <c r="AH900" s="215"/>
      <c r="AI900" s="215"/>
      <c r="AJ900" s="215"/>
      <c r="AK900" s="215"/>
      <c r="AL900" s="215"/>
      <c r="AM900" s="215"/>
      <c r="AN900" s="215"/>
    </row>
    <row r="901" ht="15.75" customHeight="1">
      <c r="A901" s="215"/>
      <c r="B901" s="215"/>
      <c r="C901" s="215"/>
      <c r="D901" s="215"/>
      <c r="E901" s="215"/>
      <c r="F901" s="215"/>
      <c r="G901" s="215"/>
      <c r="H901" s="215"/>
      <c r="I901" s="215"/>
      <c r="J901" s="215"/>
      <c r="K901" s="215"/>
      <c r="L901" s="215"/>
      <c r="M901" s="215"/>
      <c r="N901" s="215"/>
      <c r="O901" s="215"/>
      <c r="P901" s="215"/>
      <c r="Q901" s="215"/>
      <c r="R901" s="215"/>
      <c r="S901" s="215"/>
      <c r="T901" s="215"/>
      <c r="U901" s="215"/>
      <c r="V901" s="215"/>
      <c r="W901" s="215"/>
      <c r="X901" s="215"/>
      <c r="Y901" s="215"/>
      <c r="Z901" s="215"/>
      <c r="AA901" s="215"/>
      <c r="AB901" s="215"/>
      <c r="AC901" s="215"/>
      <c r="AD901" s="215"/>
      <c r="AE901" s="215"/>
      <c r="AF901" s="215"/>
      <c r="AG901" s="215"/>
      <c r="AH901" s="215"/>
      <c r="AI901" s="215"/>
      <c r="AJ901" s="215"/>
      <c r="AK901" s="215"/>
      <c r="AL901" s="215"/>
      <c r="AM901" s="215"/>
      <c r="AN901" s="215"/>
    </row>
    <row r="902" ht="15.75" customHeight="1">
      <c r="A902" s="215"/>
      <c r="B902" s="215"/>
      <c r="C902" s="215"/>
      <c r="D902" s="215"/>
      <c r="E902" s="215"/>
      <c r="F902" s="215"/>
      <c r="G902" s="215"/>
      <c r="H902" s="215"/>
      <c r="I902" s="215"/>
      <c r="J902" s="215"/>
      <c r="K902" s="215"/>
      <c r="L902" s="215"/>
      <c r="M902" s="215"/>
      <c r="N902" s="215"/>
      <c r="O902" s="215"/>
      <c r="P902" s="215"/>
      <c r="Q902" s="215"/>
      <c r="R902" s="215"/>
      <c r="S902" s="215"/>
      <c r="T902" s="215"/>
      <c r="U902" s="215"/>
      <c r="V902" s="215"/>
      <c r="W902" s="215"/>
      <c r="X902" s="215"/>
      <c r="Y902" s="215"/>
      <c r="Z902" s="215"/>
      <c r="AA902" s="215"/>
      <c r="AB902" s="215"/>
      <c r="AC902" s="215"/>
      <c r="AD902" s="215"/>
      <c r="AE902" s="215"/>
      <c r="AF902" s="215"/>
      <c r="AG902" s="215"/>
      <c r="AH902" s="215"/>
      <c r="AI902" s="215"/>
      <c r="AJ902" s="215"/>
      <c r="AK902" s="215"/>
      <c r="AL902" s="215"/>
      <c r="AM902" s="215"/>
      <c r="AN902" s="215"/>
    </row>
    <row r="903" ht="15.75" customHeight="1">
      <c r="A903" s="215"/>
      <c r="B903" s="215"/>
      <c r="C903" s="215"/>
      <c r="D903" s="215"/>
      <c r="E903" s="215"/>
      <c r="F903" s="215"/>
      <c r="G903" s="215"/>
      <c r="H903" s="215"/>
      <c r="I903" s="215"/>
      <c r="J903" s="215"/>
      <c r="K903" s="215"/>
      <c r="L903" s="215"/>
      <c r="M903" s="215"/>
      <c r="N903" s="215"/>
      <c r="O903" s="215"/>
      <c r="P903" s="215"/>
      <c r="Q903" s="215"/>
      <c r="R903" s="215"/>
      <c r="S903" s="215"/>
      <c r="T903" s="215"/>
      <c r="U903" s="215"/>
      <c r="V903" s="215"/>
      <c r="W903" s="215"/>
      <c r="X903" s="215"/>
      <c r="Y903" s="215"/>
      <c r="Z903" s="215"/>
      <c r="AA903" s="215"/>
      <c r="AB903" s="215"/>
      <c r="AC903" s="215"/>
      <c r="AD903" s="215"/>
      <c r="AE903" s="215"/>
      <c r="AF903" s="215"/>
      <c r="AG903" s="215"/>
      <c r="AH903" s="215"/>
      <c r="AI903" s="215"/>
      <c r="AJ903" s="215"/>
      <c r="AK903" s="215"/>
      <c r="AL903" s="215"/>
      <c r="AM903" s="215"/>
      <c r="AN903" s="215"/>
    </row>
    <row r="904" ht="15.75" customHeight="1">
      <c r="A904" s="215"/>
      <c r="B904" s="215"/>
      <c r="C904" s="215"/>
      <c r="D904" s="215"/>
      <c r="E904" s="215"/>
      <c r="F904" s="215"/>
      <c r="G904" s="215"/>
      <c r="H904" s="215"/>
      <c r="I904" s="215"/>
      <c r="J904" s="215"/>
      <c r="K904" s="215"/>
      <c r="L904" s="215"/>
      <c r="M904" s="215"/>
      <c r="N904" s="215"/>
      <c r="O904" s="215"/>
      <c r="P904" s="215"/>
      <c r="Q904" s="215"/>
      <c r="R904" s="215"/>
      <c r="S904" s="215"/>
      <c r="T904" s="215"/>
      <c r="U904" s="215"/>
      <c r="V904" s="215"/>
      <c r="W904" s="215"/>
      <c r="X904" s="215"/>
      <c r="Y904" s="215"/>
      <c r="Z904" s="215"/>
      <c r="AA904" s="215"/>
      <c r="AB904" s="215"/>
      <c r="AC904" s="215"/>
      <c r="AD904" s="215"/>
      <c r="AE904" s="215"/>
      <c r="AF904" s="215"/>
      <c r="AG904" s="215"/>
      <c r="AH904" s="215"/>
      <c r="AI904" s="215"/>
      <c r="AJ904" s="215"/>
      <c r="AK904" s="215"/>
      <c r="AL904" s="215"/>
      <c r="AM904" s="215"/>
      <c r="AN904" s="215"/>
    </row>
    <row r="905" ht="15.75" customHeight="1">
      <c r="A905" s="215"/>
      <c r="B905" s="215"/>
      <c r="C905" s="215"/>
      <c r="D905" s="215"/>
      <c r="E905" s="215"/>
      <c r="F905" s="215"/>
      <c r="G905" s="215"/>
      <c r="H905" s="215"/>
      <c r="I905" s="215"/>
      <c r="J905" s="215"/>
      <c r="K905" s="215"/>
      <c r="L905" s="215"/>
      <c r="M905" s="215"/>
      <c r="N905" s="215"/>
      <c r="O905" s="215"/>
      <c r="P905" s="215"/>
      <c r="Q905" s="215"/>
      <c r="R905" s="215"/>
      <c r="S905" s="215"/>
      <c r="T905" s="215"/>
      <c r="U905" s="215"/>
      <c r="V905" s="215"/>
      <c r="W905" s="215"/>
      <c r="X905" s="215"/>
      <c r="Y905" s="215"/>
      <c r="Z905" s="215"/>
      <c r="AA905" s="215"/>
      <c r="AB905" s="215"/>
      <c r="AC905" s="215"/>
      <c r="AD905" s="215"/>
      <c r="AE905" s="215"/>
      <c r="AF905" s="215"/>
      <c r="AG905" s="215"/>
      <c r="AH905" s="215"/>
      <c r="AI905" s="215"/>
      <c r="AJ905" s="215"/>
      <c r="AK905" s="215"/>
      <c r="AL905" s="215"/>
      <c r="AM905" s="215"/>
      <c r="AN905" s="215"/>
    </row>
    <row r="906" ht="15.75" customHeight="1">
      <c r="A906" s="215"/>
      <c r="B906" s="215"/>
      <c r="C906" s="215"/>
      <c r="D906" s="215"/>
      <c r="E906" s="215"/>
      <c r="F906" s="215"/>
      <c r="G906" s="215"/>
      <c r="H906" s="215"/>
      <c r="I906" s="215"/>
      <c r="J906" s="215"/>
      <c r="K906" s="215"/>
      <c r="L906" s="215"/>
      <c r="M906" s="215"/>
      <c r="N906" s="215"/>
      <c r="O906" s="215"/>
      <c r="P906" s="215"/>
      <c r="Q906" s="215"/>
      <c r="R906" s="215"/>
      <c r="S906" s="215"/>
      <c r="T906" s="215"/>
      <c r="U906" s="215"/>
      <c r="V906" s="215"/>
      <c r="W906" s="215"/>
      <c r="X906" s="215"/>
      <c r="Y906" s="215"/>
      <c r="Z906" s="215"/>
      <c r="AA906" s="215"/>
      <c r="AB906" s="215"/>
      <c r="AC906" s="215"/>
      <c r="AD906" s="215"/>
      <c r="AE906" s="215"/>
      <c r="AF906" s="215"/>
      <c r="AG906" s="215"/>
      <c r="AH906" s="215"/>
      <c r="AI906" s="215"/>
      <c r="AJ906" s="215"/>
      <c r="AK906" s="215"/>
      <c r="AL906" s="215"/>
      <c r="AM906" s="215"/>
      <c r="AN906" s="215"/>
    </row>
    <row r="907" ht="15.75" customHeight="1">
      <c r="A907" s="215"/>
      <c r="B907" s="215"/>
      <c r="C907" s="215"/>
      <c r="D907" s="215"/>
      <c r="E907" s="215"/>
      <c r="F907" s="215"/>
      <c r="G907" s="215"/>
      <c r="H907" s="215"/>
      <c r="I907" s="215"/>
      <c r="J907" s="215"/>
      <c r="K907" s="215"/>
      <c r="L907" s="215"/>
      <c r="M907" s="215"/>
      <c r="N907" s="215"/>
      <c r="O907" s="215"/>
      <c r="P907" s="215"/>
      <c r="Q907" s="215"/>
      <c r="R907" s="215"/>
      <c r="S907" s="215"/>
      <c r="T907" s="215"/>
      <c r="U907" s="215"/>
      <c r="V907" s="215"/>
      <c r="W907" s="215"/>
      <c r="X907" s="215"/>
      <c r="Y907" s="215"/>
      <c r="Z907" s="215"/>
      <c r="AA907" s="215"/>
      <c r="AB907" s="215"/>
      <c r="AC907" s="215"/>
      <c r="AD907" s="215"/>
      <c r="AE907" s="215"/>
      <c r="AF907" s="215"/>
      <c r="AG907" s="215"/>
      <c r="AH907" s="215"/>
      <c r="AI907" s="215"/>
      <c r="AJ907" s="215"/>
      <c r="AK907" s="215"/>
      <c r="AL907" s="215"/>
      <c r="AM907" s="215"/>
      <c r="AN907" s="215"/>
    </row>
    <row r="908" ht="15.75" customHeight="1">
      <c r="A908" s="215"/>
      <c r="B908" s="215"/>
      <c r="C908" s="215"/>
      <c r="D908" s="215"/>
      <c r="E908" s="215"/>
      <c r="F908" s="215"/>
      <c r="G908" s="215"/>
      <c r="H908" s="215"/>
      <c r="I908" s="215"/>
      <c r="J908" s="215"/>
      <c r="K908" s="215"/>
      <c r="L908" s="215"/>
      <c r="M908" s="215"/>
      <c r="N908" s="215"/>
      <c r="O908" s="215"/>
      <c r="P908" s="215"/>
      <c r="Q908" s="215"/>
      <c r="R908" s="215"/>
      <c r="S908" s="215"/>
      <c r="T908" s="215"/>
      <c r="U908" s="215"/>
      <c r="V908" s="215"/>
      <c r="W908" s="215"/>
      <c r="X908" s="215"/>
      <c r="Y908" s="215"/>
      <c r="Z908" s="215"/>
      <c r="AA908" s="215"/>
      <c r="AB908" s="215"/>
      <c r="AC908" s="215"/>
      <c r="AD908" s="215"/>
      <c r="AE908" s="215"/>
      <c r="AF908" s="215"/>
      <c r="AG908" s="215"/>
      <c r="AH908" s="215"/>
      <c r="AI908" s="215"/>
      <c r="AJ908" s="215"/>
      <c r="AK908" s="215"/>
      <c r="AL908" s="215"/>
      <c r="AM908" s="215"/>
      <c r="AN908" s="215"/>
    </row>
    <row r="909" ht="15.75" customHeight="1">
      <c r="A909" s="215"/>
      <c r="B909" s="215"/>
      <c r="C909" s="215"/>
      <c r="D909" s="215"/>
      <c r="E909" s="215"/>
      <c r="F909" s="215"/>
      <c r="G909" s="215"/>
      <c r="H909" s="215"/>
      <c r="I909" s="215"/>
      <c r="J909" s="215"/>
      <c r="K909" s="215"/>
      <c r="L909" s="215"/>
      <c r="M909" s="215"/>
      <c r="N909" s="215"/>
      <c r="O909" s="215"/>
      <c r="P909" s="215"/>
      <c r="Q909" s="215"/>
      <c r="R909" s="215"/>
      <c r="S909" s="215"/>
      <c r="T909" s="215"/>
      <c r="U909" s="215"/>
      <c r="V909" s="215"/>
      <c r="W909" s="215"/>
      <c r="X909" s="215"/>
      <c r="Y909" s="215"/>
      <c r="Z909" s="215"/>
      <c r="AA909" s="215"/>
      <c r="AB909" s="215"/>
      <c r="AC909" s="215"/>
      <c r="AD909" s="215"/>
      <c r="AE909" s="215"/>
      <c r="AF909" s="215"/>
      <c r="AG909" s="215"/>
      <c r="AH909" s="215"/>
      <c r="AI909" s="215"/>
      <c r="AJ909" s="215"/>
      <c r="AK909" s="215"/>
      <c r="AL909" s="215"/>
      <c r="AM909" s="215"/>
      <c r="AN909" s="215"/>
    </row>
    <row r="910" ht="15.75" customHeight="1">
      <c r="A910" s="215"/>
      <c r="B910" s="215"/>
      <c r="C910" s="215"/>
      <c r="D910" s="215"/>
      <c r="E910" s="215"/>
      <c r="F910" s="215"/>
      <c r="G910" s="215"/>
      <c r="H910" s="215"/>
      <c r="I910" s="215"/>
      <c r="J910" s="215"/>
      <c r="K910" s="215"/>
      <c r="L910" s="215"/>
      <c r="M910" s="215"/>
      <c r="N910" s="215"/>
      <c r="O910" s="215"/>
      <c r="P910" s="215"/>
      <c r="Q910" s="215"/>
      <c r="R910" s="215"/>
      <c r="S910" s="215"/>
      <c r="T910" s="215"/>
      <c r="U910" s="215"/>
      <c r="V910" s="215"/>
      <c r="W910" s="215"/>
      <c r="X910" s="215"/>
      <c r="Y910" s="215"/>
      <c r="Z910" s="215"/>
      <c r="AA910" s="215"/>
      <c r="AB910" s="215"/>
      <c r="AC910" s="215"/>
      <c r="AD910" s="215"/>
      <c r="AE910" s="215"/>
      <c r="AF910" s="215"/>
      <c r="AG910" s="215"/>
      <c r="AH910" s="215"/>
      <c r="AI910" s="215"/>
      <c r="AJ910" s="215"/>
      <c r="AK910" s="215"/>
      <c r="AL910" s="215"/>
      <c r="AM910" s="215"/>
      <c r="AN910" s="215"/>
    </row>
    <row r="911" ht="15.75" customHeight="1">
      <c r="A911" s="215"/>
      <c r="B911" s="215"/>
      <c r="C911" s="215"/>
      <c r="D911" s="215"/>
      <c r="E911" s="215"/>
      <c r="F911" s="215"/>
      <c r="G911" s="215"/>
      <c r="H911" s="215"/>
      <c r="I911" s="215"/>
      <c r="J911" s="215"/>
      <c r="K911" s="215"/>
      <c r="L911" s="215"/>
      <c r="M911" s="215"/>
      <c r="N911" s="215"/>
      <c r="O911" s="215"/>
      <c r="P911" s="215"/>
      <c r="Q911" s="215"/>
      <c r="R911" s="215"/>
      <c r="S911" s="215"/>
      <c r="T911" s="215"/>
      <c r="U911" s="215"/>
      <c r="V911" s="215"/>
      <c r="W911" s="215"/>
      <c r="X911" s="215"/>
      <c r="Y911" s="215"/>
      <c r="Z911" s="215"/>
      <c r="AA911" s="215"/>
      <c r="AB911" s="215"/>
      <c r="AC911" s="215"/>
      <c r="AD911" s="215"/>
      <c r="AE911" s="215"/>
      <c r="AF911" s="215"/>
      <c r="AG911" s="215"/>
      <c r="AH911" s="215"/>
      <c r="AI911" s="215"/>
      <c r="AJ911" s="215"/>
      <c r="AK911" s="215"/>
      <c r="AL911" s="215"/>
      <c r="AM911" s="215"/>
      <c r="AN911" s="215"/>
    </row>
    <row r="912" ht="15.75" customHeight="1">
      <c r="A912" s="215"/>
      <c r="B912" s="215"/>
      <c r="C912" s="215"/>
      <c r="D912" s="215"/>
      <c r="E912" s="215"/>
      <c r="F912" s="215"/>
      <c r="G912" s="215"/>
      <c r="H912" s="215"/>
      <c r="I912" s="215"/>
      <c r="J912" s="215"/>
      <c r="K912" s="215"/>
      <c r="L912" s="215"/>
      <c r="M912" s="215"/>
      <c r="N912" s="215"/>
      <c r="O912" s="215"/>
      <c r="P912" s="215"/>
      <c r="Q912" s="215"/>
      <c r="R912" s="215"/>
      <c r="S912" s="215"/>
      <c r="T912" s="215"/>
      <c r="U912" s="215"/>
      <c r="V912" s="215"/>
      <c r="W912" s="215"/>
      <c r="X912" s="215"/>
      <c r="Y912" s="215"/>
      <c r="Z912" s="215"/>
      <c r="AA912" s="215"/>
      <c r="AB912" s="215"/>
      <c r="AC912" s="215"/>
      <c r="AD912" s="215"/>
      <c r="AE912" s="215"/>
      <c r="AF912" s="215"/>
      <c r="AG912" s="215"/>
      <c r="AH912" s="215"/>
      <c r="AI912" s="215"/>
      <c r="AJ912" s="215"/>
      <c r="AK912" s="215"/>
      <c r="AL912" s="215"/>
      <c r="AM912" s="215"/>
      <c r="AN912" s="215"/>
    </row>
    <row r="913" ht="15.75" customHeight="1">
      <c r="A913" s="215"/>
      <c r="B913" s="215"/>
      <c r="C913" s="215"/>
      <c r="D913" s="215"/>
      <c r="E913" s="215"/>
      <c r="F913" s="215"/>
      <c r="G913" s="215"/>
      <c r="H913" s="215"/>
      <c r="I913" s="215"/>
      <c r="J913" s="215"/>
      <c r="K913" s="215"/>
      <c r="L913" s="215"/>
      <c r="M913" s="215"/>
      <c r="N913" s="215"/>
      <c r="O913" s="215"/>
      <c r="P913" s="215"/>
      <c r="Q913" s="215"/>
      <c r="R913" s="215"/>
      <c r="S913" s="215"/>
      <c r="T913" s="215"/>
      <c r="U913" s="215"/>
      <c r="V913" s="215"/>
      <c r="W913" s="215"/>
      <c r="X913" s="215"/>
      <c r="Y913" s="215"/>
      <c r="Z913" s="215"/>
      <c r="AA913" s="215"/>
      <c r="AB913" s="215"/>
      <c r="AC913" s="215"/>
      <c r="AD913" s="215"/>
      <c r="AE913" s="215"/>
      <c r="AF913" s="215"/>
      <c r="AG913" s="215"/>
      <c r="AH913" s="215"/>
      <c r="AI913" s="215"/>
      <c r="AJ913" s="215"/>
      <c r="AK913" s="215"/>
      <c r="AL913" s="215"/>
      <c r="AM913" s="215"/>
      <c r="AN913" s="215"/>
    </row>
    <row r="914" ht="15.75" customHeight="1">
      <c r="A914" s="215"/>
      <c r="B914" s="215"/>
      <c r="C914" s="215"/>
      <c r="D914" s="215"/>
      <c r="E914" s="215"/>
      <c r="F914" s="215"/>
      <c r="G914" s="215"/>
      <c r="H914" s="215"/>
      <c r="I914" s="215"/>
      <c r="J914" s="215"/>
      <c r="K914" s="215"/>
      <c r="L914" s="215"/>
      <c r="M914" s="215"/>
      <c r="N914" s="215"/>
      <c r="O914" s="215"/>
      <c r="P914" s="215"/>
      <c r="Q914" s="215"/>
      <c r="R914" s="215"/>
      <c r="S914" s="215"/>
      <c r="T914" s="215"/>
      <c r="U914" s="215"/>
      <c r="V914" s="215"/>
      <c r="W914" s="215"/>
      <c r="X914" s="215"/>
      <c r="Y914" s="215"/>
      <c r="Z914" s="215"/>
      <c r="AA914" s="215"/>
      <c r="AB914" s="215"/>
      <c r="AC914" s="215"/>
      <c r="AD914" s="215"/>
      <c r="AE914" s="215"/>
      <c r="AF914" s="215"/>
      <c r="AG914" s="215"/>
      <c r="AH914" s="215"/>
      <c r="AI914" s="215"/>
      <c r="AJ914" s="215"/>
      <c r="AK914" s="215"/>
      <c r="AL914" s="215"/>
      <c r="AM914" s="215"/>
      <c r="AN914" s="215"/>
    </row>
    <row r="915" ht="15.75" customHeight="1">
      <c r="A915" s="215"/>
      <c r="B915" s="215"/>
      <c r="C915" s="215"/>
      <c r="D915" s="215"/>
      <c r="E915" s="215"/>
      <c r="F915" s="215"/>
      <c r="G915" s="215"/>
      <c r="H915" s="215"/>
      <c r="I915" s="215"/>
      <c r="J915" s="215"/>
      <c r="K915" s="215"/>
      <c r="L915" s="215"/>
      <c r="M915" s="215"/>
      <c r="N915" s="215"/>
      <c r="O915" s="215"/>
      <c r="P915" s="215"/>
      <c r="Q915" s="215"/>
      <c r="R915" s="215"/>
      <c r="S915" s="215"/>
      <c r="T915" s="215"/>
      <c r="U915" s="215"/>
      <c r="V915" s="215"/>
      <c r="W915" s="215"/>
      <c r="X915" s="215"/>
      <c r="Y915" s="215"/>
      <c r="Z915" s="215"/>
      <c r="AA915" s="215"/>
      <c r="AB915" s="215"/>
      <c r="AC915" s="215"/>
      <c r="AD915" s="215"/>
      <c r="AE915" s="215"/>
      <c r="AF915" s="215"/>
      <c r="AG915" s="215"/>
      <c r="AH915" s="215"/>
      <c r="AI915" s="215"/>
      <c r="AJ915" s="215"/>
      <c r="AK915" s="215"/>
      <c r="AL915" s="215"/>
      <c r="AM915" s="215"/>
      <c r="AN915" s="215"/>
    </row>
    <row r="916" ht="15.75" customHeight="1">
      <c r="A916" s="215"/>
      <c r="B916" s="215"/>
      <c r="C916" s="215"/>
      <c r="D916" s="215"/>
      <c r="E916" s="215"/>
      <c r="F916" s="215"/>
      <c r="G916" s="215"/>
      <c r="H916" s="215"/>
      <c r="I916" s="215"/>
      <c r="J916" s="215"/>
      <c r="K916" s="215"/>
      <c r="L916" s="215"/>
      <c r="M916" s="215"/>
      <c r="N916" s="215"/>
      <c r="O916" s="215"/>
      <c r="P916" s="215"/>
      <c r="Q916" s="215"/>
      <c r="R916" s="215"/>
      <c r="S916" s="215"/>
      <c r="T916" s="215"/>
      <c r="U916" s="215"/>
      <c r="V916" s="215"/>
      <c r="W916" s="215"/>
      <c r="X916" s="215"/>
      <c r="Y916" s="215"/>
      <c r="Z916" s="215"/>
      <c r="AA916" s="215"/>
      <c r="AB916" s="215"/>
      <c r="AC916" s="215"/>
      <c r="AD916" s="215"/>
      <c r="AE916" s="215"/>
      <c r="AF916" s="215"/>
      <c r="AG916" s="215"/>
      <c r="AH916" s="215"/>
      <c r="AI916" s="215"/>
      <c r="AJ916" s="215"/>
      <c r="AK916" s="215"/>
      <c r="AL916" s="215"/>
      <c r="AM916" s="215"/>
      <c r="AN916" s="215"/>
    </row>
    <row r="917" ht="15.75" customHeight="1">
      <c r="A917" s="215"/>
      <c r="B917" s="215"/>
      <c r="C917" s="215"/>
      <c r="D917" s="215"/>
      <c r="E917" s="215"/>
      <c r="F917" s="215"/>
      <c r="G917" s="215"/>
      <c r="H917" s="215"/>
      <c r="I917" s="215"/>
      <c r="J917" s="215"/>
      <c r="K917" s="215"/>
      <c r="L917" s="215"/>
      <c r="M917" s="215"/>
      <c r="N917" s="215"/>
      <c r="O917" s="215"/>
      <c r="P917" s="215"/>
      <c r="Q917" s="215"/>
      <c r="R917" s="215"/>
      <c r="S917" s="215"/>
      <c r="T917" s="215"/>
      <c r="U917" s="215"/>
      <c r="V917" s="215"/>
      <c r="W917" s="215"/>
      <c r="X917" s="215"/>
      <c r="Y917" s="215"/>
      <c r="Z917" s="215"/>
      <c r="AA917" s="215"/>
      <c r="AB917" s="215"/>
      <c r="AC917" s="215"/>
      <c r="AD917" s="215"/>
      <c r="AE917" s="215"/>
      <c r="AF917" s="215"/>
      <c r="AG917" s="215"/>
      <c r="AH917" s="215"/>
      <c r="AI917" s="215"/>
      <c r="AJ917" s="215"/>
      <c r="AK917" s="215"/>
      <c r="AL917" s="215"/>
      <c r="AM917" s="215"/>
      <c r="AN917" s="215"/>
    </row>
    <row r="918" ht="15.75" customHeight="1">
      <c r="A918" s="215"/>
      <c r="B918" s="215"/>
      <c r="C918" s="215"/>
      <c r="D918" s="215"/>
      <c r="E918" s="215"/>
      <c r="F918" s="215"/>
      <c r="G918" s="215"/>
      <c r="H918" s="215"/>
      <c r="I918" s="215"/>
      <c r="J918" s="215"/>
      <c r="K918" s="215"/>
      <c r="L918" s="215"/>
      <c r="M918" s="215"/>
      <c r="N918" s="215"/>
      <c r="O918" s="215"/>
      <c r="P918" s="215"/>
      <c r="Q918" s="215"/>
      <c r="R918" s="215"/>
      <c r="S918" s="215"/>
      <c r="T918" s="215"/>
      <c r="U918" s="215"/>
      <c r="V918" s="215"/>
      <c r="W918" s="215"/>
      <c r="X918" s="215"/>
      <c r="Y918" s="215"/>
      <c r="Z918" s="215"/>
      <c r="AA918" s="215"/>
      <c r="AB918" s="215"/>
      <c r="AC918" s="215"/>
      <c r="AD918" s="215"/>
      <c r="AE918" s="215"/>
      <c r="AF918" s="215"/>
      <c r="AG918" s="215"/>
      <c r="AH918" s="215"/>
      <c r="AI918" s="215"/>
      <c r="AJ918" s="215"/>
      <c r="AK918" s="215"/>
      <c r="AL918" s="215"/>
      <c r="AM918" s="215"/>
      <c r="AN918" s="215"/>
    </row>
    <row r="919" ht="15.75" customHeight="1">
      <c r="A919" s="215"/>
      <c r="B919" s="215"/>
      <c r="C919" s="215"/>
      <c r="D919" s="215"/>
      <c r="E919" s="215"/>
      <c r="F919" s="215"/>
      <c r="G919" s="215"/>
      <c r="H919" s="215"/>
      <c r="I919" s="215"/>
      <c r="J919" s="215"/>
      <c r="K919" s="215"/>
      <c r="L919" s="215"/>
      <c r="M919" s="215"/>
      <c r="N919" s="215"/>
      <c r="O919" s="215"/>
      <c r="P919" s="215"/>
      <c r="Q919" s="215"/>
      <c r="R919" s="215"/>
      <c r="S919" s="215"/>
      <c r="T919" s="215"/>
      <c r="U919" s="215"/>
      <c r="V919" s="215"/>
      <c r="W919" s="215"/>
      <c r="X919" s="215"/>
      <c r="Y919" s="215"/>
      <c r="Z919" s="215"/>
      <c r="AA919" s="215"/>
      <c r="AB919" s="215"/>
      <c r="AC919" s="215"/>
      <c r="AD919" s="215"/>
      <c r="AE919" s="215"/>
      <c r="AF919" s="215"/>
      <c r="AG919" s="215"/>
      <c r="AH919" s="215"/>
      <c r="AI919" s="215"/>
      <c r="AJ919" s="215"/>
      <c r="AK919" s="215"/>
      <c r="AL919" s="215"/>
      <c r="AM919" s="215"/>
      <c r="AN919" s="215"/>
    </row>
    <row r="920" ht="15.75" customHeight="1">
      <c r="A920" s="215"/>
      <c r="B920" s="215"/>
      <c r="C920" s="215"/>
      <c r="D920" s="215"/>
      <c r="E920" s="215"/>
      <c r="F920" s="215"/>
      <c r="G920" s="215"/>
      <c r="H920" s="215"/>
      <c r="I920" s="215"/>
      <c r="J920" s="215"/>
      <c r="K920" s="215"/>
      <c r="L920" s="215"/>
      <c r="M920" s="215"/>
      <c r="N920" s="215"/>
      <c r="O920" s="215"/>
      <c r="P920" s="215"/>
      <c r="Q920" s="215"/>
      <c r="R920" s="215"/>
      <c r="S920" s="215"/>
      <c r="T920" s="215"/>
      <c r="U920" s="215"/>
      <c r="V920" s="215"/>
      <c r="W920" s="215"/>
      <c r="X920" s="215"/>
      <c r="Y920" s="215"/>
      <c r="Z920" s="215"/>
      <c r="AA920" s="215"/>
      <c r="AB920" s="215"/>
      <c r="AC920" s="215"/>
      <c r="AD920" s="215"/>
      <c r="AE920" s="215"/>
      <c r="AF920" s="215"/>
      <c r="AG920" s="215"/>
      <c r="AH920" s="215"/>
      <c r="AI920" s="215"/>
      <c r="AJ920" s="215"/>
      <c r="AK920" s="215"/>
      <c r="AL920" s="215"/>
      <c r="AM920" s="215"/>
      <c r="AN920" s="215"/>
    </row>
    <row r="921" ht="15.75" customHeight="1">
      <c r="A921" s="215"/>
      <c r="B921" s="215"/>
      <c r="C921" s="215"/>
      <c r="D921" s="215"/>
      <c r="E921" s="215"/>
      <c r="F921" s="215"/>
      <c r="G921" s="215"/>
      <c r="H921" s="215"/>
      <c r="I921" s="215"/>
      <c r="J921" s="215"/>
      <c r="K921" s="215"/>
      <c r="L921" s="215"/>
      <c r="M921" s="215"/>
      <c r="N921" s="215"/>
      <c r="O921" s="215"/>
      <c r="P921" s="215"/>
      <c r="Q921" s="215"/>
      <c r="R921" s="215"/>
      <c r="S921" s="215"/>
      <c r="T921" s="215"/>
      <c r="U921" s="215"/>
      <c r="V921" s="215"/>
      <c r="W921" s="215"/>
      <c r="X921" s="215"/>
      <c r="Y921" s="215"/>
      <c r="Z921" s="215"/>
      <c r="AA921" s="215"/>
      <c r="AB921" s="215"/>
      <c r="AC921" s="215"/>
      <c r="AD921" s="215"/>
      <c r="AE921" s="215"/>
      <c r="AF921" s="215"/>
      <c r="AG921" s="215"/>
      <c r="AH921" s="215"/>
      <c r="AI921" s="215"/>
      <c r="AJ921" s="215"/>
      <c r="AK921" s="215"/>
      <c r="AL921" s="215"/>
      <c r="AM921" s="215"/>
      <c r="AN921" s="215"/>
    </row>
    <row r="922" ht="15.75" customHeight="1">
      <c r="A922" s="215"/>
      <c r="B922" s="215"/>
      <c r="C922" s="215"/>
      <c r="D922" s="215"/>
      <c r="E922" s="215"/>
      <c r="F922" s="215"/>
      <c r="G922" s="215"/>
      <c r="H922" s="215"/>
      <c r="I922" s="215"/>
      <c r="J922" s="215"/>
      <c r="K922" s="215"/>
      <c r="L922" s="215"/>
      <c r="M922" s="215"/>
      <c r="N922" s="215"/>
      <c r="O922" s="215"/>
      <c r="P922" s="215"/>
      <c r="Q922" s="215"/>
      <c r="R922" s="215"/>
      <c r="S922" s="215"/>
      <c r="T922" s="215"/>
      <c r="U922" s="215"/>
      <c r="V922" s="215"/>
      <c r="W922" s="215"/>
      <c r="X922" s="215"/>
      <c r="Y922" s="215"/>
      <c r="Z922" s="215"/>
      <c r="AA922" s="215"/>
      <c r="AB922" s="215"/>
      <c r="AC922" s="215"/>
      <c r="AD922" s="215"/>
      <c r="AE922" s="215"/>
      <c r="AF922" s="215"/>
      <c r="AG922" s="215"/>
      <c r="AH922" s="215"/>
      <c r="AI922" s="215"/>
      <c r="AJ922" s="215"/>
      <c r="AK922" s="215"/>
      <c r="AL922" s="215"/>
      <c r="AM922" s="215"/>
      <c r="AN922" s="215"/>
    </row>
    <row r="923" ht="15.75" customHeight="1">
      <c r="A923" s="215"/>
      <c r="B923" s="215"/>
      <c r="C923" s="215"/>
      <c r="D923" s="215"/>
      <c r="E923" s="215"/>
      <c r="F923" s="215"/>
      <c r="G923" s="215"/>
      <c r="H923" s="215"/>
      <c r="I923" s="215"/>
      <c r="J923" s="215"/>
      <c r="K923" s="215"/>
      <c r="L923" s="215"/>
      <c r="M923" s="215"/>
      <c r="N923" s="215"/>
      <c r="O923" s="215"/>
      <c r="P923" s="215"/>
      <c r="Q923" s="215"/>
      <c r="R923" s="215"/>
      <c r="S923" s="215"/>
      <c r="T923" s="215"/>
      <c r="U923" s="215"/>
      <c r="V923" s="215"/>
      <c r="W923" s="215"/>
      <c r="X923" s="215"/>
      <c r="Y923" s="215"/>
      <c r="Z923" s="215"/>
      <c r="AA923" s="215"/>
      <c r="AB923" s="215"/>
      <c r="AC923" s="215"/>
      <c r="AD923" s="215"/>
      <c r="AE923" s="215"/>
      <c r="AF923" s="215"/>
      <c r="AG923" s="215"/>
      <c r="AH923" s="215"/>
      <c r="AI923" s="215"/>
      <c r="AJ923" s="215"/>
      <c r="AK923" s="215"/>
      <c r="AL923" s="215"/>
      <c r="AM923" s="215"/>
      <c r="AN923" s="215"/>
    </row>
    <row r="924" ht="15.75" customHeight="1">
      <c r="A924" s="215"/>
      <c r="B924" s="215"/>
      <c r="C924" s="215"/>
      <c r="D924" s="215"/>
      <c r="E924" s="215"/>
      <c r="F924" s="215"/>
      <c r="G924" s="215"/>
      <c r="H924" s="215"/>
      <c r="I924" s="215"/>
      <c r="J924" s="215"/>
      <c r="K924" s="215"/>
      <c r="L924" s="215"/>
      <c r="M924" s="215"/>
      <c r="N924" s="215"/>
      <c r="O924" s="215"/>
      <c r="P924" s="215"/>
      <c r="Q924" s="215"/>
      <c r="R924" s="215"/>
      <c r="S924" s="215"/>
      <c r="T924" s="215"/>
      <c r="U924" s="215"/>
      <c r="V924" s="215"/>
      <c r="W924" s="215"/>
      <c r="X924" s="215"/>
      <c r="Y924" s="215"/>
      <c r="Z924" s="215"/>
      <c r="AA924" s="215"/>
      <c r="AB924" s="215"/>
      <c r="AC924" s="215"/>
      <c r="AD924" s="215"/>
      <c r="AE924" s="215"/>
      <c r="AF924" s="215"/>
      <c r="AG924" s="215"/>
      <c r="AH924" s="215"/>
      <c r="AI924" s="215"/>
      <c r="AJ924" s="215"/>
      <c r="AK924" s="215"/>
      <c r="AL924" s="215"/>
      <c r="AM924" s="215"/>
      <c r="AN924" s="215"/>
    </row>
    <row r="925" ht="15.75" customHeight="1">
      <c r="A925" s="215"/>
      <c r="B925" s="215"/>
      <c r="C925" s="215"/>
      <c r="D925" s="215"/>
      <c r="E925" s="215"/>
      <c r="F925" s="215"/>
      <c r="G925" s="215"/>
      <c r="H925" s="215"/>
      <c r="I925" s="215"/>
      <c r="J925" s="215"/>
      <c r="K925" s="215"/>
      <c r="L925" s="215"/>
      <c r="M925" s="215"/>
      <c r="N925" s="215"/>
      <c r="O925" s="215"/>
      <c r="P925" s="215"/>
      <c r="Q925" s="215"/>
      <c r="R925" s="215"/>
      <c r="S925" s="215"/>
      <c r="T925" s="215"/>
      <c r="U925" s="215"/>
      <c r="V925" s="215"/>
      <c r="W925" s="215"/>
      <c r="X925" s="215"/>
      <c r="Y925" s="215"/>
      <c r="Z925" s="215"/>
      <c r="AA925" s="215"/>
      <c r="AB925" s="215"/>
      <c r="AC925" s="215"/>
      <c r="AD925" s="215"/>
      <c r="AE925" s="215"/>
      <c r="AF925" s="215"/>
      <c r="AG925" s="215"/>
      <c r="AH925" s="215"/>
      <c r="AI925" s="215"/>
      <c r="AJ925" s="215"/>
      <c r="AK925" s="215"/>
      <c r="AL925" s="215"/>
      <c r="AM925" s="215"/>
      <c r="AN925" s="215"/>
    </row>
    <row r="926" ht="15.75" customHeight="1">
      <c r="A926" s="215"/>
      <c r="B926" s="215"/>
      <c r="C926" s="215"/>
      <c r="D926" s="215"/>
      <c r="E926" s="215"/>
      <c r="F926" s="215"/>
      <c r="G926" s="215"/>
      <c r="H926" s="215"/>
      <c r="I926" s="215"/>
      <c r="J926" s="215"/>
      <c r="K926" s="215"/>
      <c r="L926" s="215"/>
      <c r="M926" s="215"/>
      <c r="N926" s="215"/>
      <c r="O926" s="215"/>
      <c r="P926" s="215"/>
      <c r="Q926" s="215"/>
      <c r="R926" s="215"/>
      <c r="S926" s="215"/>
      <c r="T926" s="215"/>
      <c r="U926" s="215"/>
      <c r="V926" s="215"/>
      <c r="W926" s="215"/>
      <c r="X926" s="215"/>
      <c r="Y926" s="215"/>
      <c r="Z926" s="215"/>
      <c r="AA926" s="215"/>
      <c r="AB926" s="215"/>
      <c r="AC926" s="215"/>
      <c r="AD926" s="215"/>
      <c r="AE926" s="215"/>
      <c r="AF926" s="215"/>
      <c r="AG926" s="215"/>
      <c r="AH926" s="215"/>
      <c r="AI926" s="215"/>
      <c r="AJ926" s="215"/>
      <c r="AK926" s="215"/>
      <c r="AL926" s="215"/>
      <c r="AM926" s="215"/>
      <c r="AN926" s="215"/>
    </row>
    <row r="927" ht="15.75" customHeight="1">
      <c r="A927" s="215"/>
      <c r="B927" s="215"/>
      <c r="C927" s="215"/>
      <c r="D927" s="215"/>
      <c r="E927" s="215"/>
      <c r="F927" s="215"/>
      <c r="G927" s="215"/>
      <c r="H927" s="215"/>
      <c r="I927" s="215"/>
      <c r="J927" s="215"/>
      <c r="K927" s="215"/>
      <c r="L927" s="215"/>
      <c r="M927" s="215"/>
      <c r="N927" s="215"/>
      <c r="O927" s="215"/>
      <c r="P927" s="215"/>
      <c r="Q927" s="215"/>
      <c r="R927" s="215"/>
      <c r="S927" s="215"/>
      <c r="T927" s="215"/>
      <c r="U927" s="215"/>
      <c r="V927" s="215"/>
      <c r="W927" s="215"/>
      <c r="X927" s="215"/>
      <c r="Y927" s="215"/>
      <c r="Z927" s="215"/>
      <c r="AA927" s="215"/>
      <c r="AB927" s="215"/>
      <c r="AC927" s="215"/>
      <c r="AD927" s="215"/>
      <c r="AE927" s="215"/>
      <c r="AF927" s="215"/>
      <c r="AG927" s="215"/>
      <c r="AH927" s="215"/>
      <c r="AI927" s="215"/>
      <c r="AJ927" s="215"/>
      <c r="AK927" s="215"/>
      <c r="AL927" s="215"/>
      <c r="AM927" s="215"/>
      <c r="AN927" s="215"/>
    </row>
    <row r="928" ht="15.75" customHeight="1">
      <c r="A928" s="215"/>
      <c r="B928" s="215"/>
      <c r="C928" s="215"/>
      <c r="D928" s="215"/>
      <c r="E928" s="215"/>
      <c r="F928" s="215"/>
      <c r="G928" s="215"/>
      <c r="H928" s="215"/>
      <c r="I928" s="215"/>
      <c r="J928" s="215"/>
      <c r="K928" s="215"/>
      <c r="L928" s="215"/>
      <c r="M928" s="215"/>
      <c r="N928" s="215"/>
      <c r="O928" s="215"/>
      <c r="P928" s="215"/>
      <c r="Q928" s="215"/>
      <c r="R928" s="215"/>
      <c r="S928" s="215"/>
      <c r="T928" s="215"/>
      <c r="U928" s="215"/>
      <c r="V928" s="215"/>
      <c r="W928" s="215"/>
      <c r="X928" s="215"/>
      <c r="Y928" s="215"/>
      <c r="Z928" s="215"/>
      <c r="AA928" s="215"/>
      <c r="AB928" s="215"/>
      <c r="AC928" s="215"/>
      <c r="AD928" s="215"/>
      <c r="AE928" s="215"/>
      <c r="AF928" s="215"/>
      <c r="AG928" s="215"/>
      <c r="AH928" s="215"/>
      <c r="AI928" s="215"/>
      <c r="AJ928" s="215"/>
      <c r="AK928" s="215"/>
      <c r="AL928" s="215"/>
      <c r="AM928" s="215"/>
      <c r="AN928" s="215"/>
    </row>
    <row r="929" ht="15.75" customHeight="1">
      <c r="A929" s="215"/>
      <c r="B929" s="215"/>
      <c r="C929" s="215"/>
      <c r="D929" s="215"/>
      <c r="E929" s="215"/>
      <c r="F929" s="215"/>
      <c r="G929" s="215"/>
      <c r="H929" s="215"/>
      <c r="I929" s="215"/>
      <c r="J929" s="215"/>
      <c r="K929" s="215"/>
      <c r="L929" s="215"/>
      <c r="M929" s="215"/>
      <c r="N929" s="215"/>
      <c r="O929" s="215"/>
      <c r="P929" s="215"/>
      <c r="Q929" s="215"/>
      <c r="R929" s="215"/>
      <c r="S929" s="215"/>
      <c r="T929" s="215"/>
      <c r="U929" s="215"/>
      <c r="V929" s="215"/>
      <c r="W929" s="215"/>
      <c r="X929" s="215"/>
      <c r="Y929" s="215"/>
      <c r="Z929" s="215"/>
      <c r="AA929" s="215"/>
      <c r="AB929" s="215"/>
      <c r="AC929" s="215"/>
      <c r="AD929" s="215"/>
      <c r="AE929" s="215"/>
      <c r="AF929" s="215"/>
      <c r="AG929" s="215"/>
      <c r="AH929" s="215"/>
      <c r="AI929" s="215"/>
      <c r="AJ929" s="215"/>
      <c r="AK929" s="215"/>
      <c r="AL929" s="215"/>
      <c r="AM929" s="215"/>
      <c r="AN929" s="215"/>
    </row>
    <row r="930" ht="15.75" customHeight="1">
      <c r="A930" s="215"/>
      <c r="B930" s="215"/>
      <c r="C930" s="215"/>
      <c r="D930" s="215"/>
      <c r="E930" s="215"/>
      <c r="F930" s="215"/>
      <c r="G930" s="215"/>
      <c r="H930" s="215"/>
      <c r="I930" s="215"/>
      <c r="J930" s="215"/>
      <c r="K930" s="215"/>
      <c r="L930" s="215"/>
      <c r="M930" s="215"/>
      <c r="N930" s="215"/>
      <c r="O930" s="215"/>
      <c r="P930" s="215"/>
      <c r="Q930" s="215"/>
      <c r="R930" s="215"/>
      <c r="S930" s="215"/>
      <c r="T930" s="215"/>
      <c r="U930" s="215"/>
      <c r="V930" s="215"/>
      <c r="W930" s="215"/>
      <c r="X930" s="215"/>
      <c r="Y930" s="215"/>
      <c r="Z930" s="215"/>
      <c r="AA930" s="215"/>
      <c r="AB930" s="215"/>
      <c r="AC930" s="215"/>
      <c r="AD930" s="215"/>
      <c r="AE930" s="215"/>
      <c r="AF930" s="215"/>
      <c r="AG930" s="215"/>
      <c r="AH930" s="215"/>
      <c r="AI930" s="215"/>
      <c r="AJ930" s="215"/>
      <c r="AK930" s="215"/>
      <c r="AL930" s="215"/>
      <c r="AM930" s="215"/>
      <c r="AN930" s="215"/>
    </row>
    <row r="931" ht="15.75" customHeight="1">
      <c r="A931" s="215"/>
      <c r="B931" s="215"/>
      <c r="C931" s="215"/>
      <c r="D931" s="215"/>
      <c r="E931" s="215"/>
      <c r="F931" s="215"/>
      <c r="G931" s="215"/>
      <c r="H931" s="215"/>
      <c r="I931" s="215"/>
      <c r="J931" s="215"/>
      <c r="K931" s="215"/>
      <c r="L931" s="215"/>
      <c r="M931" s="215"/>
      <c r="N931" s="215"/>
      <c r="O931" s="215"/>
      <c r="P931" s="215"/>
      <c r="Q931" s="215"/>
      <c r="R931" s="215"/>
      <c r="S931" s="215"/>
      <c r="T931" s="215"/>
      <c r="U931" s="215"/>
      <c r="V931" s="215"/>
      <c r="W931" s="215"/>
      <c r="X931" s="215"/>
      <c r="Y931" s="215"/>
      <c r="Z931" s="215"/>
      <c r="AA931" s="215"/>
      <c r="AB931" s="215"/>
      <c r="AC931" s="215"/>
      <c r="AD931" s="215"/>
      <c r="AE931" s="215"/>
      <c r="AF931" s="215"/>
      <c r="AG931" s="215"/>
      <c r="AH931" s="215"/>
      <c r="AI931" s="215"/>
      <c r="AJ931" s="215"/>
      <c r="AK931" s="215"/>
      <c r="AL931" s="215"/>
      <c r="AM931" s="215"/>
      <c r="AN931" s="215"/>
    </row>
    <row r="932" ht="15.75" customHeight="1">
      <c r="A932" s="215"/>
      <c r="B932" s="215"/>
      <c r="C932" s="215"/>
      <c r="D932" s="215"/>
      <c r="E932" s="215"/>
      <c r="F932" s="215"/>
      <c r="G932" s="215"/>
      <c r="H932" s="215"/>
      <c r="I932" s="215"/>
      <c r="J932" s="215"/>
      <c r="K932" s="215"/>
      <c r="L932" s="215"/>
      <c r="M932" s="215"/>
      <c r="N932" s="215"/>
      <c r="O932" s="215"/>
      <c r="P932" s="215"/>
      <c r="Q932" s="215"/>
      <c r="R932" s="215"/>
      <c r="S932" s="215"/>
      <c r="T932" s="215"/>
      <c r="U932" s="215"/>
      <c r="V932" s="215"/>
      <c r="W932" s="215"/>
      <c r="X932" s="215"/>
      <c r="Y932" s="215"/>
      <c r="Z932" s="215"/>
      <c r="AA932" s="215"/>
      <c r="AB932" s="215"/>
      <c r="AC932" s="215"/>
      <c r="AD932" s="215"/>
      <c r="AE932" s="215"/>
      <c r="AF932" s="215"/>
      <c r="AG932" s="215"/>
      <c r="AH932" s="215"/>
      <c r="AI932" s="215"/>
      <c r="AJ932" s="215"/>
      <c r="AK932" s="215"/>
      <c r="AL932" s="215"/>
      <c r="AM932" s="215"/>
      <c r="AN932" s="215"/>
    </row>
    <row r="933" ht="15.75" customHeight="1">
      <c r="A933" s="215"/>
      <c r="B933" s="215"/>
      <c r="C933" s="215"/>
      <c r="D933" s="215"/>
      <c r="E933" s="215"/>
      <c r="F933" s="215"/>
      <c r="G933" s="215"/>
      <c r="H933" s="215"/>
      <c r="I933" s="215"/>
      <c r="J933" s="215"/>
      <c r="K933" s="215"/>
      <c r="L933" s="215"/>
      <c r="M933" s="215"/>
      <c r="N933" s="215"/>
      <c r="O933" s="215"/>
      <c r="P933" s="215"/>
      <c r="Q933" s="215"/>
      <c r="R933" s="215"/>
      <c r="S933" s="215"/>
      <c r="T933" s="215"/>
      <c r="U933" s="215"/>
      <c r="V933" s="215"/>
      <c r="W933" s="215"/>
      <c r="X933" s="215"/>
      <c r="Y933" s="215"/>
      <c r="Z933" s="215"/>
      <c r="AA933" s="215"/>
      <c r="AB933" s="215"/>
      <c r="AC933" s="215"/>
      <c r="AD933" s="215"/>
      <c r="AE933" s="215"/>
      <c r="AF933" s="215"/>
      <c r="AG933" s="215"/>
      <c r="AH933" s="215"/>
      <c r="AI933" s="215"/>
      <c r="AJ933" s="215"/>
      <c r="AK933" s="215"/>
      <c r="AL933" s="215"/>
      <c r="AM933" s="215"/>
      <c r="AN933" s="215"/>
    </row>
    <row r="934" ht="15.75" customHeight="1">
      <c r="A934" s="215"/>
      <c r="B934" s="215"/>
      <c r="C934" s="215"/>
      <c r="D934" s="215"/>
      <c r="E934" s="215"/>
      <c r="F934" s="215"/>
      <c r="G934" s="215"/>
      <c r="H934" s="215"/>
      <c r="I934" s="215"/>
      <c r="J934" s="215"/>
      <c r="K934" s="215"/>
      <c r="L934" s="215"/>
      <c r="M934" s="215"/>
      <c r="N934" s="215"/>
      <c r="O934" s="215"/>
      <c r="P934" s="215"/>
      <c r="Q934" s="215"/>
      <c r="R934" s="215"/>
      <c r="S934" s="215"/>
      <c r="T934" s="215"/>
      <c r="U934" s="215"/>
      <c r="V934" s="215"/>
      <c r="W934" s="215"/>
      <c r="X934" s="215"/>
      <c r="Y934" s="215"/>
      <c r="Z934" s="215"/>
      <c r="AA934" s="215"/>
      <c r="AB934" s="215"/>
      <c r="AC934" s="215"/>
      <c r="AD934" s="215"/>
      <c r="AE934" s="215"/>
      <c r="AF934" s="215"/>
      <c r="AG934" s="215"/>
      <c r="AH934" s="215"/>
      <c r="AI934" s="215"/>
      <c r="AJ934" s="215"/>
      <c r="AK934" s="215"/>
      <c r="AL934" s="215"/>
      <c r="AM934" s="215"/>
      <c r="AN934" s="215"/>
    </row>
    <row r="935" ht="15.75" customHeight="1">
      <c r="A935" s="215"/>
      <c r="B935" s="215"/>
      <c r="C935" s="215"/>
      <c r="D935" s="215"/>
      <c r="E935" s="215"/>
      <c r="F935" s="215"/>
      <c r="G935" s="215"/>
      <c r="H935" s="215"/>
      <c r="I935" s="215"/>
      <c r="J935" s="215"/>
      <c r="K935" s="215"/>
      <c r="L935" s="215"/>
      <c r="M935" s="215"/>
      <c r="N935" s="215"/>
      <c r="O935" s="215"/>
      <c r="P935" s="215"/>
      <c r="Q935" s="215"/>
      <c r="R935" s="215"/>
      <c r="S935" s="215"/>
      <c r="T935" s="215"/>
      <c r="U935" s="215"/>
      <c r="V935" s="215"/>
      <c r="W935" s="215"/>
      <c r="X935" s="215"/>
      <c r="Y935" s="215"/>
      <c r="Z935" s="215"/>
      <c r="AA935" s="215"/>
      <c r="AB935" s="215"/>
      <c r="AC935" s="215"/>
      <c r="AD935" s="215"/>
      <c r="AE935" s="215"/>
      <c r="AF935" s="215"/>
      <c r="AG935" s="215"/>
      <c r="AH935" s="215"/>
      <c r="AI935" s="215"/>
      <c r="AJ935" s="215"/>
      <c r="AK935" s="215"/>
      <c r="AL935" s="215"/>
      <c r="AM935" s="215"/>
      <c r="AN935" s="215"/>
    </row>
    <row r="936" ht="15.75" customHeight="1">
      <c r="A936" s="215"/>
      <c r="B936" s="215"/>
      <c r="C936" s="215"/>
      <c r="D936" s="215"/>
      <c r="E936" s="215"/>
      <c r="F936" s="215"/>
      <c r="G936" s="215"/>
      <c r="H936" s="215"/>
      <c r="I936" s="215"/>
      <c r="J936" s="215"/>
      <c r="K936" s="215"/>
      <c r="L936" s="215"/>
      <c r="M936" s="215"/>
      <c r="N936" s="215"/>
      <c r="O936" s="215"/>
      <c r="P936" s="215"/>
      <c r="Q936" s="215"/>
      <c r="R936" s="215"/>
      <c r="S936" s="215"/>
      <c r="T936" s="215"/>
      <c r="U936" s="215"/>
      <c r="V936" s="215"/>
      <c r="W936" s="215"/>
      <c r="X936" s="215"/>
      <c r="Y936" s="215"/>
      <c r="Z936" s="215"/>
      <c r="AA936" s="215"/>
      <c r="AB936" s="215"/>
      <c r="AC936" s="215"/>
      <c r="AD936" s="215"/>
      <c r="AE936" s="215"/>
      <c r="AF936" s="215"/>
      <c r="AG936" s="215"/>
      <c r="AH936" s="215"/>
      <c r="AI936" s="215"/>
      <c r="AJ936" s="215"/>
      <c r="AK936" s="215"/>
      <c r="AL936" s="215"/>
      <c r="AM936" s="215"/>
      <c r="AN936" s="215"/>
    </row>
    <row r="937" ht="15.75" customHeight="1">
      <c r="A937" s="215"/>
      <c r="B937" s="215"/>
      <c r="C937" s="215"/>
      <c r="D937" s="215"/>
      <c r="E937" s="215"/>
      <c r="F937" s="215"/>
      <c r="G937" s="215"/>
      <c r="H937" s="215"/>
      <c r="I937" s="215"/>
      <c r="J937" s="215"/>
      <c r="K937" s="215"/>
      <c r="L937" s="215"/>
      <c r="M937" s="215"/>
      <c r="N937" s="215"/>
      <c r="O937" s="215"/>
      <c r="P937" s="215"/>
      <c r="Q937" s="215"/>
      <c r="R937" s="215"/>
      <c r="S937" s="215"/>
      <c r="T937" s="215"/>
      <c r="U937" s="215"/>
      <c r="V937" s="215"/>
      <c r="W937" s="215"/>
      <c r="X937" s="215"/>
      <c r="Y937" s="215"/>
      <c r="Z937" s="215"/>
      <c r="AA937" s="215"/>
      <c r="AB937" s="215"/>
      <c r="AC937" s="215"/>
      <c r="AD937" s="215"/>
      <c r="AE937" s="215"/>
      <c r="AF937" s="215"/>
      <c r="AG937" s="215"/>
      <c r="AH937" s="215"/>
      <c r="AI937" s="215"/>
      <c r="AJ937" s="215"/>
      <c r="AK937" s="215"/>
      <c r="AL937" s="215"/>
      <c r="AM937" s="215"/>
      <c r="AN937" s="215"/>
    </row>
    <row r="938" ht="15.75" customHeight="1">
      <c r="A938" s="215"/>
      <c r="B938" s="215"/>
      <c r="C938" s="215"/>
      <c r="D938" s="215"/>
      <c r="E938" s="215"/>
      <c r="F938" s="215"/>
      <c r="G938" s="215"/>
      <c r="H938" s="215"/>
      <c r="I938" s="215"/>
      <c r="J938" s="215"/>
      <c r="K938" s="215"/>
      <c r="L938" s="215"/>
      <c r="M938" s="215"/>
      <c r="N938" s="215"/>
      <c r="O938" s="215"/>
      <c r="P938" s="215"/>
      <c r="Q938" s="215"/>
      <c r="R938" s="215"/>
      <c r="S938" s="215"/>
      <c r="T938" s="215"/>
      <c r="U938" s="215"/>
      <c r="V938" s="215"/>
      <c r="W938" s="215"/>
      <c r="X938" s="215"/>
      <c r="Y938" s="215"/>
      <c r="Z938" s="215"/>
      <c r="AA938" s="215"/>
      <c r="AB938" s="215"/>
      <c r="AC938" s="215"/>
      <c r="AD938" s="215"/>
      <c r="AE938" s="215"/>
      <c r="AF938" s="215"/>
      <c r="AG938" s="215"/>
      <c r="AH938" s="215"/>
      <c r="AI938" s="215"/>
      <c r="AJ938" s="215"/>
      <c r="AK938" s="215"/>
      <c r="AL938" s="215"/>
      <c r="AM938" s="215"/>
      <c r="AN938" s="215"/>
    </row>
    <row r="939" ht="15.75" customHeight="1">
      <c r="A939" s="215"/>
      <c r="B939" s="215"/>
      <c r="C939" s="215"/>
      <c r="D939" s="215"/>
      <c r="E939" s="215"/>
      <c r="F939" s="215"/>
      <c r="G939" s="215"/>
      <c r="H939" s="215"/>
      <c r="I939" s="215"/>
      <c r="J939" s="215"/>
      <c r="K939" s="215"/>
      <c r="L939" s="215"/>
      <c r="M939" s="215"/>
      <c r="N939" s="215"/>
      <c r="O939" s="215"/>
      <c r="P939" s="215"/>
      <c r="Q939" s="215"/>
      <c r="R939" s="215"/>
      <c r="S939" s="215"/>
      <c r="T939" s="215"/>
      <c r="U939" s="215"/>
      <c r="V939" s="215"/>
      <c r="W939" s="215"/>
      <c r="X939" s="215"/>
      <c r="Y939" s="215"/>
      <c r="Z939" s="215"/>
      <c r="AA939" s="215"/>
      <c r="AB939" s="215"/>
      <c r="AC939" s="215"/>
      <c r="AD939" s="215"/>
      <c r="AE939" s="215"/>
      <c r="AF939" s="215"/>
      <c r="AG939" s="215"/>
      <c r="AH939" s="215"/>
      <c r="AI939" s="215"/>
      <c r="AJ939" s="215"/>
      <c r="AK939" s="215"/>
      <c r="AL939" s="215"/>
      <c r="AM939" s="215"/>
      <c r="AN939" s="215"/>
    </row>
    <row r="940" ht="15.75" customHeight="1">
      <c r="A940" s="215"/>
      <c r="B940" s="215"/>
      <c r="C940" s="215"/>
      <c r="D940" s="215"/>
      <c r="E940" s="215"/>
      <c r="F940" s="215"/>
      <c r="G940" s="215"/>
      <c r="H940" s="215"/>
      <c r="I940" s="215"/>
      <c r="J940" s="215"/>
      <c r="K940" s="215"/>
      <c r="L940" s="215"/>
      <c r="M940" s="215"/>
      <c r="N940" s="215"/>
      <c r="O940" s="215"/>
      <c r="P940" s="215"/>
      <c r="Q940" s="215"/>
      <c r="R940" s="215"/>
      <c r="S940" s="215"/>
      <c r="T940" s="215"/>
      <c r="U940" s="215"/>
      <c r="V940" s="215"/>
      <c r="W940" s="215"/>
      <c r="X940" s="215"/>
      <c r="Y940" s="215"/>
      <c r="Z940" s="215"/>
      <c r="AA940" s="215"/>
      <c r="AB940" s="215"/>
      <c r="AC940" s="215"/>
      <c r="AD940" s="215"/>
      <c r="AE940" s="215"/>
      <c r="AF940" s="215"/>
      <c r="AG940" s="215"/>
      <c r="AH940" s="215"/>
      <c r="AI940" s="215"/>
      <c r="AJ940" s="215"/>
      <c r="AK940" s="215"/>
      <c r="AL940" s="215"/>
      <c r="AM940" s="215"/>
      <c r="AN940" s="215"/>
    </row>
    <row r="941" ht="15.75" customHeight="1">
      <c r="A941" s="215"/>
      <c r="B941" s="215"/>
      <c r="C941" s="215"/>
      <c r="D941" s="215"/>
      <c r="E941" s="215"/>
      <c r="F941" s="215"/>
      <c r="G941" s="215"/>
      <c r="H941" s="215"/>
      <c r="I941" s="215"/>
      <c r="J941" s="215"/>
      <c r="K941" s="215"/>
      <c r="L941" s="215"/>
      <c r="M941" s="215"/>
      <c r="N941" s="215"/>
      <c r="O941" s="215"/>
      <c r="P941" s="215"/>
      <c r="Q941" s="215"/>
      <c r="R941" s="215"/>
      <c r="S941" s="215"/>
      <c r="T941" s="215"/>
      <c r="U941" s="215"/>
      <c r="V941" s="215"/>
      <c r="W941" s="215"/>
      <c r="X941" s="215"/>
      <c r="Y941" s="215"/>
      <c r="Z941" s="215"/>
      <c r="AA941" s="215"/>
      <c r="AB941" s="215"/>
      <c r="AC941" s="215"/>
      <c r="AD941" s="215"/>
      <c r="AE941" s="215"/>
      <c r="AF941" s="215"/>
      <c r="AG941" s="215"/>
      <c r="AH941" s="215"/>
      <c r="AI941" s="215"/>
      <c r="AJ941" s="215"/>
      <c r="AK941" s="215"/>
      <c r="AL941" s="215"/>
      <c r="AM941" s="215"/>
      <c r="AN941" s="215"/>
    </row>
    <row r="942" ht="15.75" customHeight="1">
      <c r="A942" s="215"/>
      <c r="B942" s="215"/>
      <c r="C942" s="215"/>
      <c r="D942" s="215"/>
      <c r="E942" s="215"/>
      <c r="F942" s="215"/>
      <c r="G942" s="215"/>
      <c r="H942" s="215"/>
      <c r="I942" s="215"/>
      <c r="J942" s="215"/>
      <c r="K942" s="215"/>
      <c r="L942" s="215"/>
      <c r="M942" s="215"/>
      <c r="N942" s="215"/>
      <c r="O942" s="215"/>
      <c r="P942" s="215"/>
      <c r="Q942" s="215"/>
      <c r="R942" s="215"/>
      <c r="S942" s="215"/>
      <c r="T942" s="215"/>
      <c r="U942" s="215"/>
      <c r="V942" s="215"/>
      <c r="W942" s="215"/>
      <c r="X942" s="215"/>
      <c r="Y942" s="215"/>
      <c r="Z942" s="215"/>
      <c r="AA942" s="215"/>
      <c r="AB942" s="215"/>
      <c r="AC942" s="215"/>
      <c r="AD942" s="215"/>
      <c r="AE942" s="215"/>
      <c r="AF942" s="215"/>
      <c r="AG942" s="215"/>
      <c r="AH942" s="215"/>
      <c r="AI942" s="215"/>
      <c r="AJ942" s="215"/>
      <c r="AK942" s="215"/>
      <c r="AL942" s="215"/>
      <c r="AM942" s="215"/>
      <c r="AN942" s="215"/>
    </row>
    <row r="943" ht="15.75" customHeight="1">
      <c r="A943" s="215"/>
      <c r="B943" s="215"/>
      <c r="C943" s="215"/>
      <c r="D943" s="215"/>
      <c r="E943" s="215"/>
      <c r="F943" s="215"/>
      <c r="G943" s="215"/>
      <c r="H943" s="215"/>
      <c r="I943" s="215"/>
      <c r="J943" s="215"/>
      <c r="K943" s="215"/>
      <c r="L943" s="215"/>
      <c r="M943" s="215"/>
      <c r="N943" s="215"/>
      <c r="O943" s="215"/>
      <c r="P943" s="215"/>
      <c r="Q943" s="215"/>
      <c r="R943" s="215"/>
      <c r="S943" s="215"/>
      <c r="T943" s="215"/>
      <c r="U943" s="215"/>
      <c r="V943" s="215"/>
      <c r="W943" s="215"/>
      <c r="X943" s="215"/>
      <c r="Y943" s="215"/>
      <c r="Z943" s="215"/>
      <c r="AA943" s="215"/>
      <c r="AB943" s="215"/>
      <c r="AC943" s="215"/>
      <c r="AD943" s="215"/>
      <c r="AE943" s="215"/>
      <c r="AF943" s="215"/>
      <c r="AG943" s="215"/>
      <c r="AH943" s="215"/>
      <c r="AI943" s="215"/>
      <c r="AJ943" s="215"/>
      <c r="AK943" s="215"/>
      <c r="AL943" s="215"/>
      <c r="AM943" s="215"/>
      <c r="AN943" s="215"/>
    </row>
    <row r="944" ht="15.75" customHeight="1">
      <c r="A944" s="215"/>
      <c r="B944" s="215"/>
      <c r="C944" s="215"/>
      <c r="D944" s="215"/>
      <c r="E944" s="215"/>
      <c r="F944" s="215"/>
      <c r="G944" s="215"/>
      <c r="H944" s="215"/>
      <c r="I944" s="215"/>
      <c r="J944" s="215"/>
      <c r="K944" s="215"/>
      <c r="L944" s="215"/>
      <c r="M944" s="215"/>
      <c r="N944" s="215"/>
      <c r="O944" s="215"/>
      <c r="P944" s="215"/>
      <c r="Q944" s="215"/>
      <c r="R944" s="215"/>
      <c r="S944" s="215"/>
      <c r="T944" s="215"/>
      <c r="U944" s="215"/>
      <c r="V944" s="215"/>
      <c r="W944" s="215"/>
      <c r="X944" s="215"/>
      <c r="Y944" s="215"/>
      <c r="Z944" s="215"/>
      <c r="AA944" s="215"/>
      <c r="AB944" s="215"/>
      <c r="AC944" s="215"/>
      <c r="AD944" s="215"/>
      <c r="AE944" s="215"/>
      <c r="AF944" s="215"/>
      <c r="AG944" s="215"/>
      <c r="AH944" s="215"/>
      <c r="AI944" s="215"/>
      <c r="AJ944" s="215"/>
      <c r="AK944" s="215"/>
      <c r="AL944" s="215"/>
      <c r="AM944" s="215"/>
      <c r="AN944" s="215"/>
    </row>
    <row r="945" ht="15.75" customHeight="1">
      <c r="A945" s="215"/>
      <c r="B945" s="215"/>
      <c r="C945" s="215"/>
      <c r="D945" s="215"/>
      <c r="E945" s="215"/>
      <c r="F945" s="215"/>
      <c r="G945" s="215"/>
      <c r="H945" s="215"/>
      <c r="I945" s="215"/>
      <c r="J945" s="215"/>
      <c r="K945" s="215"/>
      <c r="L945" s="215"/>
      <c r="M945" s="215"/>
      <c r="N945" s="215"/>
      <c r="O945" s="215"/>
      <c r="P945" s="215"/>
      <c r="Q945" s="215"/>
      <c r="R945" s="215"/>
      <c r="S945" s="215"/>
      <c r="T945" s="215"/>
      <c r="U945" s="215"/>
      <c r="V945" s="215"/>
      <c r="W945" s="215"/>
      <c r="X945" s="215"/>
      <c r="Y945" s="215"/>
      <c r="Z945" s="215"/>
      <c r="AA945" s="215"/>
      <c r="AB945" s="215"/>
      <c r="AC945" s="215"/>
      <c r="AD945" s="215"/>
      <c r="AE945" s="215"/>
      <c r="AF945" s="215"/>
      <c r="AG945" s="215"/>
      <c r="AH945" s="215"/>
      <c r="AI945" s="215"/>
      <c r="AJ945" s="215"/>
      <c r="AK945" s="215"/>
      <c r="AL945" s="215"/>
      <c r="AM945" s="215"/>
      <c r="AN945" s="215"/>
    </row>
    <row r="946" ht="15.75" customHeight="1">
      <c r="A946" s="215"/>
      <c r="B946" s="215"/>
      <c r="C946" s="215"/>
      <c r="D946" s="215"/>
      <c r="E946" s="215"/>
      <c r="F946" s="215"/>
      <c r="G946" s="215"/>
      <c r="H946" s="215"/>
      <c r="I946" s="215"/>
      <c r="J946" s="215"/>
      <c r="K946" s="215"/>
      <c r="L946" s="215"/>
      <c r="M946" s="215"/>
      <c r="N946" s="215"/>
      <c r="O946" s="215"/>
      <c r="P946" s="215"/>
      <c r="Q946" s="215"/>
      <c r="R946" s="215"/>
      <c r="S946" s="215"/>
      <c r="T946" s="215"/>
      <c r="U946" s="215"/>
      <c r="V946" s="215"/>
      <c r="W946" s="215"/>
      <c r="X946" s="215"/>
      <c r="Y946" s="215"/>
      <c r="Z946" s="215"/>
      <c r="AA946" s="215"/>
      <c r="AB946" s="215"/>
      <c r="AC946" s="215"/>
      <c r="AD946" s="215"/>
      <c r="AE946" s="215"/>
      <c r="AF946" s="215"/>
      <c r="AG946" s="215"/>
      <c r="AH946" s="215"/>
      <c r="AI946" s="215"/>
      <c r="AJ946" s="215"/>
      <c r="AK946" s="215"/>
      <c r="AL946" s="215"/>
      <c r="AM946" s="215"/>
      <c r="AN946" s="215"/>
    </row>
    <row r="947" ht="15.75" customHeight="1">
      <c r="A947" s="215"/>
      <c r="B947" s="215"/>
      <c r="C947" s="215"/>
      <c r="D947" s="215"/>
      <c r="E947" s="215"/>
      <c r="F947" s="215"/>
      <c r="G947" s="215"/>
      <c r="H947" s="215"/>
      <c r="I947" s="215"/>
      <c r="J947" s="215"/>
      <c r="K947" s="215"/>
      <c r="L947" s="215"/>
      <c r="M947" s="215"/>
      <c r="N947" s="215"/>
      <c r="O947" s="215"/>
      <c r="P947" s="215"/>
      <c r="Q947" s="215"/>
      <c r="R947" s="215"/>
      <c r="S947" s="215"/>
      <c r="T947" s="215"/>
      <c r="U947" s="215"/>
      <c r="V947" s="215"/>
      <c r="W947" s="215"/>
      <c r="X947" s="215"/>
      <c r="Y947" s="215"/>
      <c r="Z947" s="215"/>
      <c r="AA947" s="215"/>
      <c r="AB947" s="215"/>
      <c r="AC947" s="215"/>
      <c r="AD947" s="215"/>
      <c r="AE947" s="215"/>
      <c r="AF947" s="215"/>
      <c r="AG947" s="215"/>
      <c r="AH947" s="215"/>
      <c r="AI947" s="215"/>
      <c r="AJ947" s="215"/>
      <c r="AK947" s="215"/>
      <c r="AL947" s="215"/>
      <c r="AM947" s="215"/>
      <c r="AN947" s="215"/>
    </row>
    <row r="948" ht="15.75" customHeight="1">
      <c r="A948" s="215"/>
      <c r="B948" s="215"/>
      <c r="C948" s="215"/>
      <c r="D948" s="215"/>
      <c r="E948" s="215"/>
      <c r="F948" s="215"/>
      <c r="G948" s="215"/>
      <c r="H948" s="215"/>
      <c r="I948" s="215"/>
      <c r="J948" s="215"/>
      <c r="K948" s="215"/>
      <c r="L948" s="215"/>
      <c r="M948" s="215"/>
      <c r="N948" s="215"/>
      <c r="O948" s="215"/>
      <c r="P948" s="215"/>
      <c r="Q948" s="215"/>
      <c r="R948" s="215"/>
      <c r="S948" s="215"/>
      <c r="T948" s="215"/>
      <c r="U948" s="215"/>
      <c r="V948" s="215"/>
      <c r="W948" s="215"/>
      <c r="X948" s="215"/>
      <c r="Y948" s="215"/>
      <c r="Z948" s="215"/>
      <c r="AA948" s="215"/>
      <c r="AB948" s="215"/>
      <c r="AC948" s="215"/>
      <c r="AD948" s="215"/>
      <c r="AE948" s="215"/>
      <c r="AF948" s="215"/>
      <c r="AG948" s="215"/>
      <c r="AH948" s="215"/>
      <c r="AI948" s="215"/>
      <c r="AJ948" s="215"/>
      <c r="AK948" s="215"/>
      <c r="AL948" s="215"/>
      <c r="AM948" s="215"/>
      <c r="AN948" s="215"/>
    </row>
    <row r="949" ht="15.75" customHeight="1">
      <c r="A949" s="215"/>
      <c r="B949" s="215"/>
      <c r="C949" s="215"/>
      <c r="D949" s="215"/>
      <c r="E949" s="215"/>
      <c r="F949" s="215"/>
      <c r="G949" s="215"/>
      <c r="H949" s="215"/>
      <c r="I949" s="215"/>
      <c r="J949" s="215"/>
      <c r="K949" s="215"/>
      <c r="L949" s="215"/>
      <c r="M949" s="215"/>
      <c r="N949" s="215"/>
      <c r="O949" s="215"/>
      <c r="P949" s="215"/>
      <c r="Q949" s="215"/>
      <c r="R949" s="215"/>
      <c r="S949" s="215"/>
      <c r="T949" s="215"/>
      <c r="U949" s="215"/>
      <c r="V949" s="215"/>
      <c r="W949" s="215"/>
      <c r="X949" s="215"/>
      <c r="Y949" s="215"/>
      <c r="Z949" s="215"/>
      <c r="AA949" s="215"/>
      <c r="AB949" s="215"/>
      <c r="AC949" s="215"/>
      <c r="AD949" s="215"/>
      <c r="AE949" s="215"/>
      <c r="AF949" s="215"/>
      <c r="AG949" s="215"/>
      <c r="AH949" s="215"/>
      <c r="AI949" s="215"/>
      <c r="AJ949" s="215"/>
      <c r="AK949" s="215"/>
      <c r="AL949" s="215"/>
      <c r="AM949" s="215"/>
      <c r="AN949" s="215"/>
    </row>
    <row r="950" ht="15.75" customHeight="1">
      <c r="A950" s="215"/>
      <c r="B950" s="215"/>
      <c r="C950" s="215"/>
      <c r="D950" s="215"/>
      <c r="E950" s="215"/>
      <c r="F950" s="215"/>
      <c r="G950" s="215"/>
      <c r="H950" s="215"/>
      <c r="I950" s="215"/>
      <c r="J950" s="215"/>
      <c r="K950" s="215"/>
      <c r="L950" s="215"/>
      <c r="M950" s="215"/>
      <c r="N950" s="215"/>
      <c r="O950" s="215"/>
      <c r="P950" s="215"/>
      <c r="Q950" s="215"/>
      <c r="R950" s="215"/>
      <c r="S950" s="215"/>
      <c r="T950" s="215"/>
      <c r="U950" s="215"/>
      <c r="V950" s="215"/>
      <c r="W950" s="215"/>
      <c r="X950" s="215"/>
      <c r="Y950" s="215"/>
      <c r="Z950" s="215"/>
      <c r="AA950" s="215"/>
      <c r="AB950" s="215"/>
      <c r="AC950" s="215"/>
      <c r="AD950" s="215"/>
      <c r="AE950" s="215"/>
      <c r="AF950" s="215"/>
      <c r="AG950" s="215"/>
      <c r="AH950" s="215"/>
      <c r="AI950" s="215"/>
      <c r="AJ950" s="215"/>
      <c r="AK950" s="215"/>
      <c r="AL950" s="215"/>
      <c r="AM950" s="215"/>
      <c r="AN950" s="215"/>
    </row>
    <row r="951" ht="15.75" customHeight="1">
      <c r="A951" s="215"/>
      <c r="B951" s="215"/>
      <c r="C951" s="215"/>
      <c r="D951" s="215"/>
      <c r="E951" s="215"/>
      <c r="F951" s="215"/>
      <c r="G951" s="215"/>
      <c r="H951" s="215"/>
      <c r="I951" s="215"/>
      <c r="J951" s="215"/>
      <c r="K951" s="215"/>
      <c r="L951" s="215"/>
      <c r="M951" s="215"/>
      <c r="N951" s="215"/>
      <c r="O951" s="215"/>
      <c r="P951" s="215"/>
      <c r="Q951" s="215"/>
      <c r="R951" s="215"/>
      <c r="S951" s="215"/>
      <c r="T951" s="215"/>
      <c r="U951" s="215"/>
      <c r="V951" s="215"/>
      <c r="W951" s="215"/>
      <c r="X951" s="215"/>
      <c r="Y951" s="215"/>
      <c r="Z951" s="215"/>
      <c r="AA951" s="215"/>
      <c r="AB951" s="215"/>
      <c r="AC951" s="215"/>
      <c r="AD951" s="215"/>
      <c r="AE951" s="215"/>
      <c r="AF951" s="215"/>
      <c r="AG951" s="215"/>
      <c r="AH951" s="215"/>
      <c r="AI951" s="215"/>
      <c r="AJ951" s="215"/>
      <c r="AK951" s="215"/>
      <c r="AL951" s="215"/>
      <c r="AM951" s="215"/>
      <c r="AN951" s="215"/>
    </row>
    <row r="952" ht="15.75" customHeight="1">
      <c r="A952" s="215"/>
      <c r="B952" s="215"/>
      <c r="C952" s="215"/>
      <c r="D952" s="215"/>
      <c r="E952" s="215"/>
      <c r="F952" s="215"/>
      <c r="G952" s="215"/>
      <c r="H952" s="215"/>
      <c r="I952" s="215"/>
      <c r="J952" s="215"/>
      <c r="K952" s="215"/>
      <c r="L952" s="215"/>
      <c r="M952" s="215"/>
      <c r="N952" s="215"/>
      <c r="O952" s="215"/>
      <c r="P952" s="215"/>
      <c r="Q952" s="215"/>
      <c r="R952" s="215"/>
      <c r="S952" s="215"/>
      <c r="T952" s="215"/>
      <c r="U952" s="215"/>
      <c r="V952" s="215"/>
      <c r="W952" s="215"/>
      <c r="X952" s="215"/>
      <c r="Y952" s="215"/>
      <c r="Z952" s="215"/>
      <c r="AA952" s="215"/>
      <c r="AB952" s="215"/>
      <c r="AC952" s="215"/>
      <c r="AD952" s="215"/>
      <c r="AE952" s="215"/>
      <c r="AF952" s="215"/>
      <c r="AG952" s="215"/>
      <c r="AH952" s="215"/>
      <c r="AI952" s="215"/>
      <c r="AJ952" s="215"/>
      <c r="AK952" s="215"/>
      <c r="AL952" s="215"/>
      <c r="AM952" s="215"/>
      <c r="AN952" s="215"/>
    </row>
    <row r="953" ht="15.75" customHeight="1">
      <c r="A953" s="215"/>
      <c r="B953" s="215"/>
      <c r="C953" s="215"/>
      <c r="D953" s="215"/>
      <c r="E953" s="215"/>
      <c r="F953" s="215"/>
      <c r="G953" s="215"/>
      <c r="H953" s="215"/>
      <c r="I953" s="215"/>
      <c r="J953" s="215"/>
      <c r="K953" s="215"/>
      <c r="L953" s="215"/>
      <c r="M953" s="215"/>
      <c r="N953" s="215"/>
      <c r="O953" s="215"/>
      <c r="P953" s="215"/>
      <c r="Q953" s="215"/>
      <c r="R953" s="215"/>
      <c r="S953" s="215"/>
      <c r="T953" s="215"/>
      <c r="U953" s="215"/>
      <c r="V953" s="215"/>
      <c r="W953" s="215"/>
      <c r="X953" s="215"/>
      <c r="Y953" s="215"/>
      <c r="Z953" s="215"/>
      <c r="AA953" s="215"/>
      <c r="AB953" s="215"/>
      <c r="AC953" s="215"/>
      <c r="AD953" s="215"/>
      <c r="AE953" s="215"/>
      <c r="AF953" s="215"/>
      <c r="AG953" s="215"/>
      <c r="AH953" s="215"/>
      <c r="AI953" s="215"/>
      <c r="AJ953" s="215"/>
      <c r="AK953" s="215"/>
      <c r="AL953" s="215"/>
      <c r="AM953" s="215"/>
      <c r="AN953" s="215"/>
    </row>
    <row r="954" ht="15.75" customHeight="1">
      <c r="A954" s="215"/>
      <c r="B954" s="215"/>
      <c r="C954" s="215"/>
      <c r="D954" s="215"/>
      <c r="E954" s="215"/>
      <c r="F954" s="215"/>
      <c r="G954" s="215"/>
      <c r="H954" s="215"/>
      <c r="I954" s="215"/>
      <c r="J954" s="215"/>
      <c r="K954" s="215"/>
      <c r="L954" s="215"/>
      <c r="M954" s="215"/>
      <c r="N954" s="215"/>
      <c r="O954" s="215"/>
      <c r="P954" s="215"/>
      <c r="Q954" s="215"/>
      <c r="R954" s="215"/>
      <c r="S954" s="215"/>
      <c r="T954" s="215"/>
      <c r="U954" s="215"/>
      <c r="V954" s="215"/>
      <c r="W954" s="215"/>
      <c r="X954" s="215"/>
      <c r="Y954" s="215"/>
      <c r="Z954" s="215"/>
      <c r="AA954" s="215"/>
      <c r="AB954" s="215"/>
      <c r="AC954" s="215"/>
      <c r="AD954" s="215"/>
      <c r="AE954" s="215"/>
      <c r="AF954" s="215"/>
      <c r="AG954" s="215"/>
      <c r="AH954" s="215"/>
      <c r="AI954" s="215"/>
      <c r="AJ954" s="215"/>
      <c r="AK954" s="215"/>
      <c r="AL954" s="215"/>
      <c r="AM954" s="215"/>
      <c r="AN954" s="215"/>
    </row>
    <row r="955" ht="15.75" customHeight="1">
      <c r="A955" s="215"/>
      <c r="B955" s="215"/>
      <c r="C955" s="215"/>
      <c r="D955" s="215"/>
      <c r="E955" s="215"/>
      <c r="F955" s="215"/>
      <c r="G955" s="215"/>
      <c r="H955" s="215"/>
      <c r="I955" s="215"/>
      <c r="J955" s="215"/>
      <c r="K955" s="215"/>
      <c r="L955" s="215"/>
      <c r="M955" s="215"/>
      <c r="N955" s="215"/>
      <c r="O955" s="215"/>
      <c r="P955" s="215"/>
      <c r="Q955" s="215"/>
      <c r="R955" s="215"/>
      <c r="S955" s="215"/>
      <c r="T955" s="215"/>
      <c r="U955" s="215"/>
      <c r="V955" s="215"/>
      <c r="W955" s="215"/>
      <c r="X955" s="215"/>
      <c r="Y955" s="215"/>
      <c r="Z955" s="215"/>
      <c r="AA955" s="215"/>
      <c r="AB955" s="215"/>
      <c r="AC955" s="215"/>
      <c r="AD955" s="215"/>
      <c r="AE955" s="215"/>
      <c r="AF955" s="215"/>
      <c r="AG955" s="215"/>
      <c r="AH955" s="215"/>
      <c r="AI955" s="215"/>
      <c r="AJ955" s="215"/>
      <c r="AK955" s="215"/>
      <c r="AL955" s="215"/>
      <c r="AM955" s="215"/>
      <c r="AN955" s="215"/>
    </row>
    <row r="956" ht="15.75" customHeight="1">
      <c r="A956" s="215"/>
      <c r="B956" s="215"/>
      <c r="C956" s="215"/>
      <c r="D956" s="215"/>
      <c r="E956" s="215"/>
      <c r="F956" s="215"/>
      <c r="G956" s="215"/>
      <c r="H956" s="215"/>
      <c r="I956" s="215"/>
      <c r="J956" s="215"/>
      <c r="K956" s="215"/>
      <c r="L956" s="215"/>
      <c r="M956" s="215"/>
      <c r="N956" s="215"/>
      <c r="O956" s="215"/>
      <c r="P956" s="215"/>
      <c r="Q956" s="215"/>
      <c r="R956" s="215"/>
      <c r="S956" s="215"/>
      <c r="T956" s="215"/>
      <c r="U956" s="215"/>
      <c r="V956" s="215"/>
      <c r="W956" s="215"/>
      <c r="X956" s="215"/>
      <c r="Y956" s="215"/>
      <c r="Z956" s="215"/>
      <c r="AA956" s="215"/>
      <c r="AB956" s="215"/>
      <c r="AC956" s="215"/>
      <c r="AD956" s="215"/>
      <c r="AE956" s="215"/>
      <c r="AF956" s="215"/>
      <c r="AG956" s="215"/>
      <c r="AH956" s="215"/>
      <c r="AI956" s="215"/>
      <c r="AJ956" s="215"/>
      <c r="AK956" s="215"/>
      <c r="AL956" s="215"/>
      <c r="AM956" s="215"/>
      <c r="AN956" s="215"/>
    </row>
    <row r="957" ht="15.75" customHeight="1">
      <c r="A957" s="215"/>
      <c r="B957" s="215"/>
      <c r="C957" s="215"/>
      <c r="D957" s="215"/>
      <c r="E957" s="215"/>
      <c r="F957" s="215"/>
      <c r="G957" s="215"/>
      <c r="H957" s="215"/>
      <c r="I957" s="215"/>
      <c r="J957" s="215"/>
      <c r="K957" s="215"/>
      <c r="L957" s="215"/>
      <c r="M957" s="215"/>
      <c r="N957" s="215"/>
      <c r="O957" s="215"/>
      <c r="P957" s="215"/>
      <c r="Q957" s="215"/>
      <c r="R957" s="215"/>
      <c r="S957" s="215"/>
      <c r="T957" s="215"/>
      <c r="U957" s="215"/>
      <c r="V957" s="215"/>
      <c r="W957" s="215"/>
      <c r="X957" s="215"/>
      <c r="Y957" s="215"/>
      <c r="Z957" s="215"/>
      <c r="AA957" s="215"/>
      <c r="AB957" s="215"/>
      <c r="AC957" s="215"/>
      <c r="AD957" s="215"/>
      <c r="AE957" s="215"/>
      <c r="AF957" s="215"/>
      <c r="AG957" s="215"/>
      <c r="AH957" s="215"/>
      <c r="AI957" s="215"/>
      <c r="AJ957" s="215"/>
      <c r="AK957" s="215"/>
      <c r="AL957" s="215"/>
      <c r="AM957" s="215"/>
      <c r="AN957" s="215"/>
    </row>
    <row r="958" ht="15.75" customHeight="1">
      <c r="A958" s="215"/>
      <c r="B958" s="215"/>
      <c r="C958" s="215"/>
      <c r="D958" s="215"/>
      <c r="E958" s="215"/>
      <c r="F958" s="215"/>
      <c r="G958" s="215"/>
      <c r="H958" s="215"/>
      <c r="I958" s="215"/>
      <c r="J958" s="215"/>
      <c r="K958" s="215"/>
      <c r="L958" s="215"/>
      <c r="M958" s="215"/>
      <c r="N958" s="215"/>
      <c r="O958" s="215"/>
      <c r="P958" s="215"/>
      <c r="Q958" s="215"/>
      <c r="R958" s="215"/>
      <c r="S958" s="215"/>
      <c r="T958" s="215"/>
      <c r="U958" s="215"/>
      <c r="V958" s="215"/>
      <c r="W958" s="215"/>
      <c r="X958" s="215"/>
      <c r="Y958" s="215"/>
      <c r="Z958" s="215"/>
      <c r="AA958" s="215"/>
      <c r="AB958" s="215"/>
      <c r="AC958" s="215"/>
      <c r="AD958" s="215"/>
      <c r="AE958" s="215"/>
      <c r="AF958" s="215"/>
      <c r="AG958" s="215"/>
      <c r="AH958" s="215"/>
      <c r="AI958" s="215"/>
      <c r="AJ958" s="215"/>
      <c r="AK958" s="215"/>
      <c r="AL958" s="215"/>
      <c r="AM958" s="215"/>
      <c r="AN958" s="215"/>
    </row>
    <row r="959" ht="15.75" customHeight="1">
      <c r="A959" s="215"/>
      <c r="B959" s="215"/>
      <c r="C959" s="215"/>
      <c r="D959" s="215"/>
      <c r="E959" s="215"/>
      <c r="F959" s="215"/>
      <c r="G959" s="215"/>
      <c r="H959" s="215"/>
      <c r="I959" s="215"/>
      <c r="J959" s="215"/>
      <c r="K959" s="215"/>
      <c r="L959" s="215"/>
      <c r="M959" s="215"/>
      <c r="N959" s="215"/>
      <c r="O959" s="215"/>
      <c r="P959" s="215"/>
      <c r="Q959" s="215"/>
      <c r="R959" s="215"/>
      <c r="S959" s="215"/>
      <c r="T959" s="215"/>
      <c r="U959" s="215"/>
      <c r="V959" s="215"/>
      <c r="W959" s="215"/>
      <c r="X959" s="215"/>
      <c r="Y959" s="215"/>
      <c r="Z959" s="215"/>
      <c r="AA959" s="215"/>
      <c r="AB959" s="215"/>
      <c r="AC959" s="215"/>
      <c r="AD959" s="215"/>
      <c r="AE959" s="215"/>
      <c r="AF959" s="215"/>
      <c r="AG959" s="215"/>
      <c r="AH959" s="215"/>
      <c r="AI959" s="215"/>
      <c r="AJ959" s="215"/>
      <c r="AK959" s="215"/>
      <c r="AL959" s="215"/>
      <c r="AM959" s="215"/>
      <c r="AN959" s="215"/>
    </row>
    <row r="960" ht="15.75" customHeight="1">
      <c r="A960" s="215"/>
      <c r="B960" s="215"/>
      <c r="C960" s="215"/>
      <c r="D960" s="215"/>
      <c r="E960" s="215"/>
      <c r="F960" s="215"/>
      <c r="G960" s="215"/>
      <c r="H960" s="215"/>
      <c r="I960" s="215"/>
      <c r="J960" s="215"/>
      <c r="K960" s="215"/>
      <c r="L960" s="215"/>
      <c r="M960" s="215"/>
      <c r="N960" s="215"/>
      <c r="O960" s="215"/>
      <c r="P960" s="215"/>
      <c r="Q960" s="215"/>
      <c r="R960" s="215"/>
      <c r="S960" s="215"/>
      <c r="T960" s="215"/>
      <c r="U960" s="215"/>
      <c r="V960" s="215"/>
      <c r="W960" s="215"/>
      <c r="X960" s="215"/>
      <c r="Y960" s="215"/>
      <c r="Z960" s="215"/>
      <c r="AA960" s="215"/>
      <c r="AB960" s="215"/>
      <c r="AC960" s="215"/>
      <c r="AD960" s="215"/>
      <c r="AE960" s="215"/>
      <c r="AF960" s="215"/>
      <c r="AG960" s="215"/>
      <c r="AH960" s="215"/>
      <c r="AI960" s="215"/>
      <c r="AJ960" s="215"/>
      <c r="AK960" s="215"/>
      <c r="AL960" s="215"/>
      <c r="AM960" s="215"/>
      <c r="AN960" s="215"/>
    </row>
    <row r="961" ht="15.75" customHeight="1">
      <c r="A961" s="215"/>
      <c r="B961" s="215"/>
      <c r="C961" s="215"/>
      <c r="D961" s="215"/>
      <c r="E961" s="215"/>
      <c r="F961" s="215"/>
      <c r="G961" s="215"/>
      <c r="H961" s="215"/>
      <c r="I961" s="215"/>
      <c r="J961" s="215"/>
      <c r="K961" s="215"/>
      <c r="L961" s="215"/>
      <c r="M961" s="215"/>
      <c r="N961" s="215"/>
      <c r="O961" s="215"/>
      <c r="P961" s="215"/>
      <c r="Q961" s="215"/>
      <c r="R961" s="215"/>
      <c r="S961" s="215"/>
      <c r="T961" s="215"/>
      <c r="U961" s="215"/>
      <c r="V961" s="215"/>
      <c r="W961" s="215"/>
      <c r="X961" s="215"/>
      <c r="Y961" s="215"/>
      <c r="Z961" s="215"/>
      <c r="AA961" s="215"/>
      <c r="AB961" s="215"/>
      <c r="AC961" s="215"/>
      <c r="AD961" s="215"/>
      <c r="AE961" s="215"/>
      <c r="AF961" s="215"/>
      <c r="AG961" s="215"/>
      <c r="AH961" s="215"/>
      <c r="AI961" s="215"/>
      <c r="AJ961" s="215"/>
      <c r="AK961" s="215"/>
      <c r="AL961" s="215"/>
      <c r="AM961" s="215"/>
      <c r="AN961" s="215"/>
    </row>
    <row r="962" ht="15.75" customHeight="1">
      <c r="A962" s="215"/>
      <c r="B962" s="215"/>
      <c r="C962" s="215"/>
      <c r="D962" s="215"/>
      <c r="E962" s="215"/>
      <c r="F962" s="215"/>
      <c r="G962" s="215"/>
      <c r="H962" s="215"/>
      <c r="I962" s="215"/>
      <c r="J962" s="215"/>
      <c r="K962" s="215"/>
      <c r="L962" s="215"/>
      <c r="M962" s="215"/>
      <c r="N962" s="215"/>
      <c r="O962" s="215"/>
      <c r="P962" s="215"/>
      <c r="Q962" s="215"/>
      <c r="R962" s="215"/>
      <c r="S962" s="215"/>
      <c r="T962" s="215"/>
      <c r="U962" s="215"/>
      <c r="V962" s="215"/>
      <c r="W962" s="215"/>
      <c r="X962" s="215"/>
      <c r="Y962" s="215"/>
      <c r="Z962" s="215"/>
      <c r="AA962" s="215"/>
      <c r="AB962" s="215"/>
      <c r="AC962" s="215"/>
      <c r="AD962" s="215"/>
      <c r="AE962" s="215"/>
      <c r="AF962" s="215"/>
      <c r="AG962" s="215"/>
      <c r="AH962" s="215"/>
      <c r="AI962" s="215"/>
      <c r="AJ962" s="215"/>
      <c r="AK962" s="215"/>
      <c r="AL962" s="215"/>
      <c r="AM962" s="215"/>
      <c r="AN962" s="215"/>
    </row>
    <row r="963" ht="15.75" customHeight="1">
      <c r="A963" s="215"/>
      <c r="B963" s="215"/>
      <c r="C963" s="215"/>
      <c r="D963" s="215"/>
      <c r="E963" s="215"/>
      <c r="F963" s="215"/>
      <c r="G963" s="215"/>
      <c r="H963" s="215"/>
      <c r="I963" s="215"/>
      <c r="J963" s="215"/>
      <c r="K963" s="215"/>
      <c r="L963" s="215"/>
      <c r="M963" s="215"/>
      <c r="N963" s="215"/>
      <c r="O963" s="215"/>
      <c r="P963" s="215"/>
      <c r="Q963" s="215"/>
      <c r="R963" s="215"/>
      <c r="S963" s="215"/>
      <c r="T963" s="215"/>
      <c r="U963" s="215"/>
      <c r="V963" s="215"/>
      <c r="W963" s="215"/>
      <c r="X963" s="215"/>
      <c r="Y963" s="215"/>
      <c r="Z963" s="215"/>
      <c r="AA963" s="215"/>
      <c r="AB963" s="215"/>
      <c r="AC963" s="215"/>
      <c r="AD963" s="215"/>
      <c r="AE963" s="215"/>
      <c r="AF963" s="215"/>
      <c r="AG963" s="215"/>
      <c r="AH963" s="215"/>
      <c r="AI963" s="215"/>
      <c r="AJ963" s="215"/>
      <c r="AK963" s="215"/>
      <c r="AL963" s="215"/>
      <c r="AM963" s="215"/>
      <c r="AN963" s="215"/>
    </row>
    <row r="964" ht="15.75" customHeight="1">
      <c r="A964" s="215"/>
      <c r="B964" s="215"/>
      <c r="C964" s="215"/>
      <c r="D964" s="215"/>
      <c r="E964" s="215"/>
      <c r="F964" s="215"/>
      <c r="G964" s="215"/>
      <c r="H964" s="215"/>
      <c r="I964" s="215"/>
      <c r="J964" s="215"/>
      <c r="K964" s="215"/>
      <c r="L964" s="215"/>
      <c r="M964" s="215"/>
      <c r="N964" s="215"/>
      <c r="O964" s="215"/>
      <c r="P964" s="215"/>
      <c r="Q964" s="215"/>
      <c r="R964" s="215"/>
      <c r="S964" s="215"/>
      <c r="T964" s="215"/>
      <c r="U964" s="215"/>
      <c r="V964" s="215"/>
      <c r="W964" s="215"/>
      <c r="X964" s="215"/>
      <c r="Y964" s="215"/>
      <c r="Z964" s="215"/>
      <c r="AA964" s="215"/>
      <c r="AB964" s="215"/>
      <c r="AC964" s="215"/>
      <c r="AD964" s="215"/>
      <c r="AE964" s="215"/>
      <c r="AF964" s="215"/>
      <c r="AG964" s="215"/>
      <c r="AH964" s="215"/>
      <c r="AI964" s="215"/>
      <c r="AJ964" s="215"/>
      <c r="AK964" s="215"/>
      <c r="AL964" s="215"/>
      <c r="AM964" s="215"/>
      <c r="AN964" s="215"/>
    </row>
    <row r="965" ht="15.75" customHeight="1">
      <c r="A965" s="215"/>
      <c r="B965" s="215"/>
      <c r="C965" s="215"/>
      <c r="D965" s="215"/>
      <c r="E965" s="215"/>
      <c r="F965" s="215"/>
      <c r="G965" s="215"/>
      <c r="H965" s="215"/>
      <c r="I965" s="215"/>
      <c r="J965" s="215"/>
      <c r="K965" s="215"/>
      <c r="L965" s="215"/>
      <c r="M965" s="215"/>
      <c r="N965" s="215"/>
      <c r="O965" s="215"/>
      <c r="P965" s="215"/>
      <c r="Q965" s="215"/>
      <c r="R965" s="215"/>
      <c r="S965" s="215"/>
      <c r="T965" s="215"/>
      <c r="U965" s="215"/>
      <c r="V965" s="215"/>
      <c r="W965" s="215"/>
      <c r="X965" s="215"/>
      <c r="Y965" s="215"/>
      <c r="Z965" s="215"/>
      <c r="AA965" s="215"/>
      <c r="AB965" s="215"/>
      <c r="AC965" s="215"/>
      <c r="AD965" s="215"/>
      <c r="AE965" s="215"/>
      <c r="AF965" s="215"/>
      <c r="AG965" s="215"/>
      <c r="AH965" s="215"/>
      <c r="AI965" s="215"/>
      <c r="AJ965" s="215"/>
      <c r="AK965" s="215"/>
      <c r="AL965" s="215"/>
      <c r="AM965" s="215"/>
      <c r="AN965" s="215"/>
    </row>
    <row r="966" ht="15.75" customHeight="1">
      <c r="A966" s="215"/>
      <c r="B966" s="215"/>
      <c r="C966" s="215"/>
      <c r="D966" s="215"/>
      <c r="E966" s="215"/>
      <c r="F966" s="215"/>
      <c r="G966" s="215"/>
      <c r="H966" s="215"/>
      <c r="I966" s="215"/>
      <c r="J966" s="215"/>
      <c r="K966" s="215"/>
      <c r="L966" s="215"/>
      <c r="M966" s="215"/>
      <c r="N966" s="215"/>
      <c r="O966" s="215"/>
      <c r="P966" s="215"/>
      <c r="Q966" s="215"/>
      <c r="R966" s="215"/>
      <c r="S966" s="215"/>
      <c r="T966" s="215"/>
      <c r="U966" s="215"/>
      <c r="V966" s="215"/>
      <c r="W966" s="215"/>
      <c r="X966" s="215"/>
      <c r="Y966" s="215"/>
      <c r="Z966" s="215"/>
      <c r="AA966" s="215"/>
      <c r="AB966" s="215"/>
      <c r="AC966" s="215"/>
      <c r="AD966" s="215"/>
      <c r="AE966" s="215"/>
      <c r="AF966" s="215"/>
      <c r="AG966" s="215"/>
      <c r="AH966" s="215"/>
      <c r="AI966" s="215"/>
      <c r="AJ966" s="215"/>
      <c r="AK966" s="215"/>
      <c r="AL966" s="215"/>
      <c r="AM966" s="215"/>
      <c r="AN966" s="215"/>
    </row>
    <row r="967" ht="15.75" customHeight="1">
      <c r="A967" s="215"/>
      <c r="B967" s="215"/>
      <c r="C967" s="215"/>
      <c r="D967" s="215"/>
      <c r="E967" s="215"/>
      <c r="F967" s="215"/>
      <c r="G967" s="215"/>
      <c r="H967" s="215"/>
      <c r="I967" s="215"/>
      <c r="J967" s="215"/>
      <c r="K967" s="215"/>
      <c r="L967" s="215"/>
      <c r="M967" s="215"/>
      <c r="N967" s="215"/>
      <c r="O967" s="215"/>
      <c r="P967" s="215"/>
      <c r="Q967" s="215"/>
      <c r="R967" s="215"/>
      <c r="S967" s="215"/>
      <c r="T967" s="215"/>
      <c r="U967" s="215"/>
      <c r="V967" s="215"/>
      <c r="W967" s="215"/>
      <c r="X967" s="215"/>
      <c r="Y967" s="215"/>
      <c r="Z967" s="215"/>
      <c r="AA967" s="215"/>
      <c r="AB967" s="215"/>
      <c r="AC967" s="215"/>
      <c r="AD967" s="215"/>
      <c r="AE967" s="215"/>
      <c r="AF967" s="215"/>
      <c r="AG967" s="215"/>
      <c r="AH967" s="215"/>
      <c r="AI967" s="215"/>
      <c r="AJ967" s="215"/>
      <c r="AK967" s="215"/>
      <c r="AL967" s="215"/>
      <c r="AM967" s="215"/>
      <c r="AN967" s="215"/>
    </row>
    <row r="968" ht="15.75" customHeight="1">
      <c r="A968" s="215"/>
      <c r="B968" s="215"/>
      <c r="C968" s="215"/>
      <c r="D968" s="215"/>
      <c r="E968" s="215"/>
      <c r="F968" s="215"/>
      <c r="G968" s="215"/>
      <c r="H968" s="215"/>
      <c r="I968" s="215"/>
      <c r="J968" s="215"/>
      <c r="K968" s="215"/>
      <c r="L968" s="215"/>
      <c r="M968" s="215"/>
      <c r="N968" s="215"/>
      <c r="O968" s="215"/>
      <c r="P968" s="215"/>
      <c r="Q968" s="215"/>
      <c r="R968" s="215"/>
      <c r="S968" s="215"/>
      <c r="T968" s="215"/>
      <c r="U968" s="215"/>
      <c r="V968" s="215"/>
      <c r="W968" s="215"/>
      <c r="X968" s="215"/>
      <c r="Y968" s="215"/>
      <c r="Z968" s="215"/>
      <c r="AA968" s="215"/>
      <c r="AB968" s="215"/>
      <c r="AC968" s="215"/>
      <c r="AD968" s="215"/>
      <c r="AE968" s="215"/>
      <c r="AF968" s="215"/>
      <c r="AG968" s="215"/>
      <c r="AH968" s="215"/>
      <c r="AI968" s="215"/>
      <c r="AJ968" s="215"/>
      <c r="AK968" s="215"/>
      <c r="AL968" s="215"/>
      <c r="AM968" s="215"/>
      <c r="AN968" s="215"/>
    </row>
    <row r="969" ht="15.75" customHeight="1">
      <c r="A969" s="215"/>
      <c r="B969" s="215"/>
      <c r="C969" s="215"/>
      <c r="D969" s="215"/>
      <c r="E969" s="215"/>
      <c r="F969" s="215"/>
      <c r="G969" s="215"/>
      <c r="H969" s="215"/>
      <c r="I969" s="215"/>
      <c r="J969" s="215"/>
      <c r="K969" s="215"/>
      <c r="L969" s="215"/>
      <c r="M969" s="215"/>
      <c r="N969" s="215"/>
      <c r="O969" s="215"/>
      <c r="P969" s="215"/>
      <c r="Q969" s="215"/>
      <c r="R969" s="215"/>
      <c r="S969" s="215"/>
      <c r="T969" s="215"/>
      <c r="U969" s="215"/>
      <c r="V969" s="215"/>
      <c r="W969" s="215"/>
      <c r="X969" s="215"/>
      <c r="Y969" s="215"/>
      <c r="Z969" s="215"/>
      <c r="AA969" s="215"/>
      <c r="AB969" s="215"/>
      <c r="AC969" s="215"/>
      <c r="AD969" s="215"/>
      <c r="AE969" s="215"/>
      <c r="AF969" s="215"/>
      <c r="AG969" s="215"/>
      <c r="AH969" s="215"/>
      <c r="AI969" s="215"/>
      <c r="AJ969" s="215"/>
      <c r="AK969" s="215"/>
      <c r="AL969" s="215"/>
      <c r="AM969" s="215"/>
      <c r="AN969" s="215"/>
    </row>
    <row r="970" ht="15.75" customHeight="1">
      <c r="A970" s="215"/>
      <c r="B970" s="215"/>
      <c r="C970" s="215"/>
      <c r="D970" s="215"/>
      <c r="E970" s="215"/>
      <c r="F970" s="215"/>
      <c r="G970" s="215"/>
      <c r="H970" s="215"/>
      <c r="I970" s="215"/>
      <c r="J970" s="215"/>
      <c r="K970" s="215"/>
      <c r="L970" s="215"/>
      <c r="M970" s="215"/>
      <c r="N970" s="215"/>
      <c r="O970" s="215"/>
      <c r="P970" s="215"/>
      <c r="Q970" s="215"/>
      <c r="R970" s="215"/>
      <c r="S970" s="215"/>
      <c r="T970" s="215"/>
      <c r="U970" s="215"/>
      <c r="V970" s="215"/>
      <c r="W970" s="215"/>
      <c r="X970" s="215"/>
      <c r="Y970" s="215"/>
      <c r="Z970" s="215"/>
      <c r="AA970" s="215"/>
      <c r="AB970" s="215"/>
      <c r="AC970" s="215"/>
      <c r="AD970" s="215"/>
      <c r="AE970" s="215"/>
      <c r="AF970" s="215"/>
      <c r="AG970" s="215"/>
      <c r="AH970" s="215"/>
      <c r="AI970" s="215"/>
      <c r="AJ970" s="215"/>
      <c r="AK970" s="215"/>
      <c r="AL970" s="215"/>
      <c r="AM970" s="215"/>
      <c r="AN970" s="215"/>
    </row>
    <row r="971" ht="15.75" customHeight="1">
      <c r="A971" s="215"/>
      <c r="B971" s="215"/>
      <c r="C971" s="215"/>
      <c r="D971" s="215"/>
      <c r="E971" s="215"/>
      <c r="F971" s="215"/>
      <c r="G971" s="215"/>
      <c r="H971" s="215"/>
      <c r="I971" s="215"/>
      <c r="J971" s="215"/>
      <c r="K971" s="215"/>
      <c r="L971" s="215"/>
      <c r="M971" s="215"/>
      <c r="N971" s="215"/>
      <c r="O971" s="215"/>
      <c r="P971" s="215"/>
      <c r="Q971" s="215"/>
      <c r="R971" s="215"/>
      <c r="S971" s="215"/>
      <c r="T971" s="215"/>
      <c r="U971" s="215"/>
      <c r="V971" s="215"/>
      <c r="W971" s="215"/>
      <c r="X971" s="215"/>
      <c r="Y971" s="215"/>
      <c r="Z971" s="215"/>
      <c r="AA971" s="215"/>
      <c r="AB971" s="215"/>
      <c r="AC971" s="215"/>
      <c r="AD971" s="215"/>
      <c r="AE971" s="215"/>
      <c r="AF971" s="215"/>
      <c r="AG971" s="215"/>
      <c r="AH971" s="215"/>
      <c r="AI971" s="215"/>
      <c r="AJ971" s="215"/>
      <c r="AK971" s="215"/>
      <c r="AL971" s="215"/>
      <c r="AM971" s="215"/>
      <c r="AN971" s="215"/>
    </row>
    <row r="972" ht="15.75" customHeight="1">
      <c r="A972" s="215"/>
      <c r="B972" s="215"/>
      <c r="C972" s="215"/>
      <c r="D972" s="215"/>
      <c r="E972" s="215"/>
      <c r="F972" s="215"/>
      <c r="G972" s="215"/>
      <c r="H972" s="215"/>
      <c r="I972" s="215"/>
      <c r="J972" s="215"/>
      <c r="K972" s="215"/>
      <c r="L972" s="215"/>
      <c r="M972" s="215"/>
      <c r="N972" s="215"/>
      <c r="O972" s="215"/>
      <c r="P972" s="215"/>
      <c r="Q972" s="215"/>
      <c r="R972" s="215"/>
      <c r="S972" s="215"/>
      <c r="T972" s="215"/>
      <c r="U972" s="215"/>
      <c r="V972" s="215"/>
      <c r="W972" s="215"/>
      <c r="X972" s="215"/>
      <c r="Y972" s="215"/>
      <c r="Z972" s="215"/>
      <c r="AA972" s="215"/>
      <c r="AB972" s="215"/>
      <c r="AC972" s="215"/>
      <c r="AD972" s="215"/>
      <c r="AE972" s="215"/>
      <c r="AF972" s="215"/>
      <c r="AG972" s="215"/>
      <c r="AH972" s="215"/>
      <c r="AI972" s="215"/>
      <c r="AJ972" s="215"/>
      <c r="AK972" s="215"/>
      <c r="AL972" s="215"/>
      <c r="AM972" s="215"/>
      <c r="AN972" s="215"/>
    </row>
    <row r="973" ht="15.75" customHeight="1">
      <c r="A973" s="215"/>
      <c r="B973" s="215"/>
      <c r="C973" s="215"/>
      <c r="D973" s="215"/>
      <c r="E973" s="215"/>
      <c r="F973" s="215"/>
      <c r="G973" s="215"/>
      <c r="H973" s="215"/>
      <c r="I973" s="215"/>
      <c r="J973" s="215"/>
      <c r="K973" s="215"/>
      <c r="L973" s="215"/>
      <c r="M973" s="215"/>
      <c r="N973" s="215"/>
      <c r="O973" s="215"/>
      <c r="P973" s="215"/>
      <c r="Q973" s="215"/>
      <c r="R973" s="215"/>
      <c r="S973" s="215"/>
      <c r="T973" s="215"/>
      <c r="U973" s="215"/>
      <c r="V973" s="215"/>
      <c r="W973" s="215"/>
      <c r="X973" s="215"/>
      <c r="Y973" s="215"/>
      <c r="Z973" s="215"/>
      <c r="AA973" s="215"/>
      <c r="AB973" s="215"/>
      <c r="AC973" s="215"/>
      <c r="AD973" s="215"/>
      <c r="AE973" s="215"/>
      <c r="AF973" s="215"/>
      <c r="AG973" s="215"/>
      <c r="AH973" s="215"/>
      <c r="AI973" s="215"/>
      <c r="AJ973" s="215"/>
      <c r="AK973" s="215"/>
      <c r="AL973" s="215"/>
      <c r="AM973" s="215"/>
      <c r="AN973" s="215"/>
    </row>
    <row r="974" ht="15.75" customHeight="1">
      <c r="A974" s="215"/>
      <c r="B974" s="215"/>
      <c r="C974" s="215"/>
      <c r="D974" s="215"/>
      <c r="E974" s="215"/>
      <c r="F974" s="215"/>
      <c r="G974" s="215"/>
      <c r="H974" s="215"/>
      <c r="I974" s="215"/>
      <c r="J974" s="215"/>
      <c r="K974" s="215"/>
      <c r="L974" s="215"/>
      <c r="M974" s="215"/>
      <c r="N974" s="215"/>
      <c r="O974" s="215"/>
      <c r="P974" s="215"/>
      <c r="Q974" s="215"/>
      <c r="R974" s="215"/>
      <c r="S974" s="215"/>
      <c r="T974" s="215"/>
      <c r="U974" s="215"/>
      <c r="V974" s="215"/>
      <c r="W974" s="215"/>
      <c r="X974" s="215"/>
      <c r="Y974" s="215"/>
      <c r="Z974" s="215"/>
      <c r="AA974" s="215"/>
      <c r="AB974" s="215"/>
      <c r="AC974" s="215"/>
      <c r="AD974" s="215"/>
      <c r="AE974" s="215"/>
      <c r="AF974" s="215"/>
      <c r="AG974" s="215"/>
      <c r="AH974" s="215"/>
      <c r="AI974" s="215"/>
      <c r="AJ974" s="215"/>
      <c r="AK974" s="215"/>
      <c r="AL974" s="215"/>
      <c r="AM974" s="215"/>
      <c r="AN974" s="215"/>
    </row>
    <row r="975" ht="15.75" customHeight="1">
      <c r="A975" s="215"/>
      <c r="B975" s="215"/>
      <c r="C975" s="215"/>
      <c r="D975" s="215"/>
      <c r="E975" s="215"/>
      <c r="F975" s="215"/>
      <c r="G975" s="215"/>
      <c r="H975" s="215"/>
      <c r="I975" s="215"/>
      <c r="J975" s="215"/>
      <c r="K975" s="215"/>
      <c r="L975" s="215"/>
      <c r="M975" s="215"/>
      <c r="N975" s="215"/>
      <c r="O975" s="215"/>
      <c r="P975" s="215"/>
      <c r="Q975" s="215"/>
      <c r="R975" s="215"/>
      <c r="S975" s="215"/>
      <c r="T975" s="215"/>
      <c r="U975" s="215"/>
      <c r="V975" s="215"/>
      <c r="W975" s="215"/>
      <c r="X975" s="215"/>
      <c r="Y975" s="215"/>
      <c r="Z975" s="215"/>
      <c r="AA975" s="215"/>
      <c r="AB975" s="215"/>
      <c r="AC975" s="215"/>
      <c r="AD975" s="215"/>
      <c r="AE975" s="215"/>
      <c r="AF975" s="215"/>
      <c r="AG975" s="215"/>
      <c r="AH975" s="215"/>
      <c r="AI975" s="215"/>
      <c r="AJ975" s="215"/>
      <c r="AK975" s="215"/>
      <c r="AL975" s="215"/>
      <c r="AM975" s="215"/>
      <c r="AN975" s="215"/>
    </row>
    <row r="976" ht="15.75" customHeight="1">
      <c r="A976" s="215"/>
      <c r="B976" s="215"/>
      <c r="C976" s="215"/>
      <c r="D976" s="215"/>
      <c r="E976" s="215"/>
      <c r="F976" s="215"/>
      <c r="G976" s="215"/>
      <c r="H976" s="215"/>
      <c r="I976" s="215"/>
      <c r="J976" s="215"/>
      <c r="K976" s="215"/>
      <c r="L976" s="215"/>
      <c r="M976" s="215"/>
      <c r="N976" s="215"/>
      <c r="O976" s="215"/>
      <c r="P976" s="215"/>
      <c r="Q976" s="215"/>
      <c r="R976" s="215"/>
      <c r="S976" s="215"/>
      <c r="T976" s="215"/>
      <c r="U976" s="215"/>
      <c r="V976" s="215"/>
      <c r="W976" s="215"/>
      <c r="X976" s="215"/>
      <c r="Y976" s="215"/>
      <c r="Z976" s="215"/>
      <c r="AA976" s="215"/>
      <c r="AB976" s="215"/>
      <c r="AC976" s="215"/>
      <c r="AD976" s="215"/>
      <c r="AE976" s="215"/>
      <c r="AF976" s="215"/>
      <c r="AG976" s="215"/>
      <c r="AH976" s="215"/>
      <c r="AI976" s="215"/>
      <c r="AJ976" s="215"/>
      <c r="AK976" s="215"/>
      <c r="AL976" s="215"/>
      <c r="AM976" s="215"/>
      <c r="AN976" s="215"/>
    </row>
    <row r="977" ht="15.75" customHeight="1">
      <c r="A977" s="215"/>
      <c r="B977" s="215"/>
      <c r="C977" s="215"/>
      <c r="D977" s="215"/>
      <c r="E977" s="215"/>
      <c r="F977" s="215"/>
      <c r="G977" s="215"/>
      <c r="H977" s="215"/>
      <c r="I977" s="215"/>
      <c r="J977" s="215"/>
      <c r="K977" s="215"/>
      <c r="L977" s="215"/>
      <c r="M977" s="215"/>
      <c r="N977" s="215"/>
      <c r="O977" s="215"/>
      <c r="P977" s="215"/>
      <c r="Q977" s="215"/>
      <c r="R977" s="215"/>
      <c r="S977" s="215"/>
      <c r="T977" s="215"/>
      <c r="U977" s="215"/>
      <c r="V977" s="215"/>
      <c r="W977" s="215"/>
      <c r="X977" s="215"/>
      <c r="Y977" s="215"/>
      <c r="Z977" s="215"/>
      <c r="AA977" s="215"/>
      <c r="AB977" s="215"/>
      <c r="AC977" s="215"/>
      <c r="AD977" s="215"/>
      <c r="AE977" s="215"/>
      <c r="AF977" s="215"/>
      <c r="AG977" s="215"/>
      <c r="AH977" s="215"/>
      <c r="AI977" s="215"/>
      <c r="AJ977" s="215"/>
      <c r="AK977" s="215"/>
      <c r="AL977" s="215"/>
      <c r="AM977" s="215"/>
      <c r="AN977" s="215"/>
    </row>
    <row r="978" ht="15.75" customHeight="1">
      <c r="A978" s="215"/>
      <c r="B978" s="215"/>
      <c r="C978" s="215"/>
      <c r="D978" s="215"/>
      <c r="E978" s="215"/>
      <c r="F978" s="215"/>
      <c r="G978" s="215"/>
      <c r="H978" s="215"/>
      <c r="I978" s="215"/>
      <c r="J978" s="215"/>
      <c r="K978" s="215"/>
      <c r="L978" s="215"/>
      <c r="M978" s="215"/>
      <c r="N978" s="215"/>
      <c r="O978" s="215"/>
      <c r="P978" s="215"/>
      <c r="Q978" s="215"/>
      <c r="R978" s="215"/>
      <c r="S978" s="215"/>
      <c r="T978" s="215"/>
      <c r="U978" s="215"/>
      <c r="V978" s="215"/>
      <c r="W978" s="215"/>
      <c r="X978" s="215"/>
      <c r="Y978" s="215"/>
      <c r="Z978" s="215"/>
      <c r="AA978" s="215"/>
      <c r="AB978" s="215"/>
      <c r="AC978" s="215"/>
      <c r="AD978" s="215"/>
      <c r="AE978" s="215"/>
      <c r="AF978" s="215"/>
      <c r="AG978" s="215"/>
      <c r="AH978" s="215"/>
      <c r="AI978" s="215"/>
      <c r="AJ978" s="215"/>
      <c r="AK978" s="215"/>
      <c r="AL978" s="215"/>
      <c r="AM978" s="215"/>
      <c r="AN978" s="215"/>
    </row>
    <row r="979" ht="15.75" customHeight="1">
      <c r="A979" s="215"/>
      <c r="B979" s="215"/>
      <c r="C979" s="215"/>
      <c r="D979" s="215"/>
      <c r="E979" s="215"/>
      <c r="F979" s="215"/>
      <c r="G979" s="215"/>
      <c r="H979" s="215"/>
      <c r="I979" s="215"/>
      <c r="J979" s="215"/>
      <c r="K979" s="215"/>
      <c r="L979" s="215"/>
      <c r="M979" s="215"/>
      <c r="N979" s="215"/>
      <c r="O979" s="215"/>
      <c r="P979" s="215"/>
      <c r="Q979" s="215"/>
      <c r="R979" s="215"/>
      <c r="S979" s="215"/>
      <c r="T979" s="215"/>
      <c r="U979" s="215"/>
      <c r="V979" s="215"/>
      <c r="W979" s="215"/>
      <c r="X979" s="215"/>
      <c r="Y979" s="215"/>
      <c r="Z979" s="215"/>
      <c r="AA979" s="215"/>
      <c r="AB979" s="215"/>
      <c r="AC979" s="215"/>
      <c r="AD979" s="215"/>
      <c r="AE979" s="215"/>
      <c r="AF979" s="215"/>
      <c r="AG979" s="215"/>
      <c r="AH979" s="215"/>
      <c r="AI979" s="215"/>
      <c r="AJ979" s="215"/>
      <c r="AK979" s="215"/>
      <c r="AL979" s="215"/>
      <c r="AM979" s="215"/>
      <c r="AN979" s="215"/>
    </row>
    <row r="980" ht="15.75" customHeight="1">
      <c r="A980" s="215"/>
      <c r="B980" s="215"/>
      <c r="C980" s="215"/>
      <c r="D980" s="215"/>
      <c r="E980" s="215"/>
      <c r="F980" s="215"/>
      <c r="G980" s="215"/>
      <c r="H980" s="215"/>
      <c r="I980" s="215"/>
      <c r="J980" s="215"/>
      <c r="K980" s="215"/>
      <c r="L980" s="215"/>
      <c r="M980" s="215"/>
      <c r="N980" s="215"/>
      <c r="O980" s="215"/>
      <c r="P980" s="215"/>
      <c r="Q980" s="215"/>
      <c r="R980" s="215"/>
      <c r="S980" s="215"/>
      <c r="T980" s="215"/>
      <c r="U980" s="215"/>
      <c r="V980" s="215"/>
      <c r="W980" s="215"/>
      <c r="X980" s="215"/>
      <c r="Y980" s="215"/>
      <c r="Z980" s="215"/>
      <c r="AA980" s="215"/>
      <c r="AB980" s="215"/>
      <c r="AC980" s="215"/>
      <c r="AD980" s="215"/>
      <c r="AE980" s="215"/>
      <c r="AF980" s="215"/>
      <c r="AG980" s="215"/>
      <c r="AH980" s="215"/>
      <c r="AI980" s="215"/>
      <c r="AJ980" s="215"/>
      <c r="AK980" s="215"/>
      <c r="AL980" s="215"/>
      <c r="AM980" s="215"/>
      <c r="AN980" s="215"/>
    </row>
    <row r="981" ht="15.75" customHeight="1">
      <c r="A981" s="215"/>
      <c r="B981" s="215"/>
      <c r="C981" s="215"/>
      <c r="D981" s="215"/>
      <c r="E981" s="215"/>
      <c r="F981" s="215"/>
      <c r="G981" s="215"/>
      <c r="H981" s="215"/>
      <c r="I981" s="215"/>
      <c r="J981" s="215"/>
      <c r="K981" s="215"/>
      <c r="L981" s="215"/>
      <c r="M981" s="215"/>
      <c r="N981" s="215"/>
      <c r="O981" s="215"/>
      <c r="P981" s="215"/>
      <c r="Q981" s="215"/>
      <c r="R981" s="215"/>
      <c r="S981" s="215"/>
      <c r="T981" s="215"/>
      <c r="U981" s="215"/>
      <c r="V981" s="215"/>
      <c r="W981" s="215"/>
      <c r="X981" s="215"/>
      <c r="Y981" s="215"/>
      <c r="Z981" s="215"/>
      <c r="AA981" s="215"/>
      <c r="AB981" s="215"/>
      <c r="AC981" s="215"/>
      <c r="AD981" s="215"/>
      <c r="AE981" s="215"/>
      <c r="AF981" s="215"/>
      <c r="AG981" s="215"/>
      <c r="AH981" s="215"/>
      <c r="AI981" s="215"/>
      <c r="AJ981" s="215"/>
      <c r="AK981" s="215"/>
      <c r="AL981" s="215"/>
      <c r="AM981" s="215"/>
      <c r="AN981" s="215"/>
    </row>
    <row r="982" ht="15.75" customHeight="1">
      <c r="A982" s="215"/>
      <c r="B982" s="215"/>
      <c r="C982" s="215"/>
      <c r="D982" s="215"/>
      <c r="E982" s="215"/>
      <c r="F982" s="215"/>
      <c r="G982" s="215"/>
      <c r="H982" s="215"/>
      <c r="I982" s="215"/>
      <c r="J982" s="215"/>
      <c r="K982" s="215"/>
      <c r="L982" s="215"/>
      <c r="M982" s="215"/>
      <c r="N982" s="215"/>
      <c r="O982" s="215"/>
      <c r="P982" s="215"/>
      <c r="Q982" s="215"/>
      <c r="R982" s="215"/>
      <c r="S982" s="215"/>
      <c r="T982" s="215"/>
      <c r="U982" s="215"/>
      <c r="V982" s="215"/>
      <c r="W982" s="215"/>
      <c r="X982" s="215"/>
      <c r="Y982" s="215"/>
      <c r="Z982" s="215"/>
      <c r="AA982" s="215"/>
      <c r="AB982" s="215"/>
      <c r="AC982" s="215"/>
      <c r="AD982" s="215"/>
      <c r="AE982" s="215"/>
      <c r="AF982" s="215"/>
      <c r="AG982" s="215"/>
      <c r="AH982" s="215"/>
      <c r="AI982" s="215"/>
      <c r="AJ982" s="215"/>
      <c r="AK982" s="215"/>
      <c r="AL982" s="215"/>
      <c r="AM982" s="215"/>
      <c r="AN982" s="215"/>
    </row>
    <row r="983" ht="15.75" customHeight="1">
      <c r="A983" s="215"/>
      <c r="B983" s="215"/>
      <c r="C983" s="215"/>
      <c r="D983" s="215"/>
      <c r="E983" s="215"/>
      <c r="F983" s="215"/>
      <c r="G983" s="215"/>
      <c r="H983" s="215"/>
      <c r="I983" s="215"/>
      <c r="J983" s="215"/>
      <c r="K983" s="215"/>
      <c r="L983" s="215"/>
      <c r="M983" s="215"/>
      <c r="N983" s="215"/>
      <c r="O983" s="215"/>
      <c r="P983" s="215"/>
      <c r="Q983" s="215"/>
      <c r="R983" s="215"/>
      <c r="S983" s="215"/>
      <c r="T983" s="215"/>
      <c r="U983" s="215"/>
      <c r="V983" s="215"/>
      <c r="W983" s="215"/>
      <c r="X983" s="215"/>
      <c r="Y983" s="215"/>
      <c r="Z983" s="215"/>
      <c r="AA983" s="215"/>
      <c r="AB983" s="215"/>
      <c r="AC983" s="215"/>
      <c r="AD983" s="215"/>
      <c r="AE983" s="215"/>
      <c r="AF983" s="215"/>
      <c r="AG983" s="215"/>
      <c r="AH983" s="215"/>
      <c r="AI983" s="215"/>
      <c r="AJ983" s="215"/>
      <c r="AK983" s="215"/>
      <c r="AL983" s="215"/>
      <c r="AM983" s="215"/>
      <c r="AN983" s="215"/>
    </row>
    <row r="984" ht="15.75" customHeight="1">
      <c r="A984" s="215"/>
      <c r="B984" s="215"/>
      <c r="C984" s="215"/>
      <c r="D984" s="215"/>
      <c r="E984" s="215"/>
      <c r="F984" s="215"/>
      <c r="G984" s="215"/>
      <c r="H984" s="215"/>
      <c r="I984" s="215"/>
      <c r="J984" s="215"/>
      <c r="K984" s="215"/>
      <c r="L984" s="215"/>
      <c r="M984" s="215"/>
      <c r="N984" s="215"/>
      <c r="O984" s="215"/>
      <c r="P984" s="215"/>
      <c r="Q984" s="215"/>
      <c r="R984" s="215"/>
      <c r="S984" s="215"/>
      <c r="T984" s="215"/>
      <c r="U984" s="215"/>
      <c r="V984" s="215"/>
      <c r="W984" s="215"/>
      <c r="X984" s="215"/>
      <c r="Y984" s="215"/>
      <c r="Z984" s="215"/>
      <c r="AA984" s="215"/>
      <c r="AB984" s="215"/>
      <c r="AC984" s="215"/>
      <c r="AD984" s="215"/>
      <c r="AE984" s="215"/>
      <c r="AF984" s="215"/>
      <c r="AG984" s="215"/>
      <c r="AH984" s="215"/>
      <c r="AI984" s="215"/>
      <c r="AJ984" s="215"/>
      <c r="AK984" s="215"/>
      <c r="AL984" s="215"/>
      <c r="AM984" s="215"/>
      <c r="AN984" s="215"/>
    </row>
    <row r="985" ht="15.75" customHeight="1">
      <c r="A985" s="215"/>
      <c r="B985" s="215"/>
      <c r="C985" s="215"/>
      <c r="D985" s="215"/>
      <c r="E985" s="215"/>
      <c r="F985" s="215"/>
      <c r="G985" s="215"/>
      <c r="H985" s="215"/>
      <c r="I985" s="215"/>
      <c r="J985" s="215"/>
      <c r="K985" s="215"/>
      <c r="L985" s="215"/>
      <c r="M985" s="215"/>
      <c r="N985" s="215"/>
      <c r="O985" s="215"/>
      <c r="P985" s="215"/>
      <c r="Q985" s="215"/>
      <c r="R985" s="215"/>
      <c r="S985" s="215"/>
      <c r="T985" s="215"/>
      <c r="U985" s="215"/>
      <c r="V985" s="215"/>
      <c r="W985" s="215"/>
      <c r="X985" s="215"/>
      <c r="Y985" s="215"/>
      <c r="Z985" s="215"/>
      <c r="AA985" s="215"/>
      <c r="AB985" s="215"/>
      <c r="AC985" s="215"/>
      <c r="AD985" s="215"/>
      <c r="AE985" s="215"/>
      <c r="AF985" s="215"/>
      <c r="AG985" s="215"/>
      <c r="AH985" s="215"/>
      <c r="AI985" s="215"/>
      <c r="AJ985" s="215"/>
      <c r="AK985" s="215"/>
      <c r="AL985" s="215"/>
      <c r="AM985" s="215"/>
      <c r="AN985" s="215"/>
    </row>
    <row r="986" ht="15.75" customHeight="1">
      <c r="A986" s="215"/>
      <c r="B986" s="215"/>
      <c r="C986" s="215"/>
      <c r="D986" s="215"/>
      <c r="E986" s="215"/>
      <c r="F986" s="215"/>
      <c r="G986" s="215"/>
      <c r="H986" s="215"/>
      <c r="I986" s="215"/>
      <c r="J986" s="215"/>
      <c r="K986" s="215"/>
      <c r="L986" s="215"/>
      <c r="M986" s="215"/>
      <c r="N986" s="215"/>
      <c r="O986" s="215"/>
      <c r="P986" s="215"/>
      <c r="Q986" s="215"/>
      <c r="R986" s="215"/>
      <c r="S986" s="215"/>
      <c r="T986" s="215"/>
      <c r="U986" s="215"/>
      <c r="V986" s="215"/>
      <c r="W986" s="215"/>
      <c r="X986" s="215"/>
      <c r="Y986" s="215"/>
      <c r="Z986" s="215"/>
      <c r="AA986" s="215"/>
      <c r="AB986" s="215"/>
      <c r="AC986" s="215"/>
      <c r="AD986" s="215"/>
      <c r="AE986" s="215"/>
      <c r="AF986" s="215"/>
      <c r="AG986" s="215"/>
      <c r="AH986" s="215"/>
      <c r="AI986" s="215"/>
      <c r="AJ986" s="215"/>
      <c r="AK986" s="215"/>
      <c r="AL986" s="215"/>
      <c r="AM986" s="215"/>
      <c r="AN986" s="215"/>
    </row>
    <row r="987" ht="15.75" customHeight="1">
      <c r="A987" s="215"/>
      <c r="B987" s="215"/>
      <c r="C987" s="215"/>
      <c r="D987" s="215"/>
      <c r="E987" s="215"/>
      <c r="F987" s="215"/>
      <c r="G987" s="215"/>
      <c r="H987" s="215"/>
      <c r="I987" s="215"/>
      <c r="J987" s="215"/>
      <c r="K987" s="215"/>
      <c r="L987" s="215"/>
      <c r="M987" s="215"/>
      <c r="N987" s="215"/>
      <c r="O987" s="215"/>
      <c r="P987" s="215"/>
      <c r="Q987" s="215"/>
      <c r="R987" s="215"/>
      <c r="S987" s="215"/>
      <c r="T987" s="215"/>
      <c r="U987" s="215"/>
      <c r="V987" s="215"/>
      <c r="W987" s="215"/>
      <c r="X987" s="215"/>
      <c r="Y987" s="215"/>
      <c r="Z987" s="215"/>
      <c r="AA987" s="215"/>
      <c r="AB987" s="215"/>
      <c r="AC987" s="215"/>
      <c r="AD987" s="215"/>
      <c r="AE987" s="215"/>
      <c r="AF987" s="215"/>
      <c r="AG987" s="215"/>
      <c r="AH987" s="215"/>
      <c r="AI987" s="215"/>
      <c r="AJ987" s="215"/>
      <c r="AK987" s="215"/>
      <c r="AL987" s="215"/>
      <c r="AM987" s="215"/>
      <c r="AN987" s="215"/>
    </row>
    <row r="988" ht="15.75" customHeight="1">
      <c r="A988" s="215"/>
      <c r="B988" s="215"/>
      <c r="C988" s="215"/>
      <c r="D988" s="215"/>
      <c r="E988" s="215"/>
      <c r="F988" s="215"/>
      <c r="G988" s="215"/>
      <c r="H988" s="215"/>
      <c r="I988" s="215"/>
      <c r="J988" s="215"/>
      <c r="K988" s="215"/>
      <c r="L988" s="215"/>
      <c r="M988" s="215"/>
      <c r="N988" s="215"/>
      <c r="O988" s="215"/>
      <c r="P988" s="215"/>
      <c r="Q988" s="215"/>
      <c r="R988" s="215"/>
      <c r="S988" s="215"/>
      <c r="T988" s="215"/>
      <c r="U988" s="215"/>
      <c r="V988" s="215"/>
      <c r="W988" s="215"/>
      <c r="X988" s="215"/>
      <c r="Y988" s="215"/>
      <c r="Z988" s="215"/>
      <c r="AA988" s="215"/>
      <c r="AB988" s="215"/>
      <c r="AC988" s="215"/>
      <c r="AD988" s="215"/>
      <c r="AE988" s="215"/>
      <c r="AF988" s="215"/>
      <c r="AG988" s="215"/>
      <c r="AH988" s="215"/>
      <c r="AI988" s="215"/>
      <c r="AJ988" s="215"/>
      <c r="AK988" s="215"/>
      <c r="AL988" s="215"/>
      <c r="AM988" s="215"/>
      <c r="AN988" s="215"/>
    </row>
    <row r="989" ht="15.75" customHeight="1">
      <c r="A989" s="215"/>
      <c r="B989" s="215"/>
      <c r="C989" s="215"/>
      <c r="D989" s="215"/>
      <c r="E989" s="215"/>
      <c r="F989" s="215"/>
      <c r="G989" s="215"/>
      <c r="H989" s="215"/>
      <c r="I989" s="215"/>
      <c r="J989" s="215"/>
      <c r="K989" s="215"/>
      <c r="L989" s="215"/>
      <c r="M989" s="215"/>
      <c r="N989" s="215"/>
      <c r="O989" s="215"/>
      <c r="P989" s="215"/>
      <c r="Q989" s="215"/>
      <c r="R989" s="215"/>
      <c r="S989" s="215"/>
      <c r="T989" s="215"/>
      <c r="U989" s="215"/>
      <c r="V989" s="215"/>
      <c r="W989" s="215"/>
      <c r="X989" s="215"/>
      <c r="Y989" s="215"/>
      <c r="Z989" s="215"/>
      <c r="AA989" s="215"/>
      <c r="AB989" s="215"/>
      <c r="AC989" s="215"/>
      <c r="AD989" s="215"/>
      <c r="AE989" s="215"/>
      <c r="AF989" s="215"/>
      <c r="AG989" s="215"/>
      <c r="AH989" s="215"/>
      <c r="AI989" s="215"/>
      <c r="AJ989" s="215"/>
      <c r="AK989" s="215"/>
      <c r="AL989" s="215"/>
      <c r="AM989" s="215"/>
      <c r="AN989" s="215"/>
    </row>
    <row r="990" ht="15.75" customHeight="1">
      <c r="A990" s="215"/>
      <c r="B990" s="215"/>
      <c r="C990" s="215"/>
      <c r="D990" s="215"/>
      <c r="E990" s="215"/>
      <c r="F990" s="215"/>
      <c r="G990" s="215"/>
      <c r="H990" s="215"/>
      <c r="I990" s="215"/>
      <c r="J990" s="215"/>
      <c r="K990" s="215"/>
      <c r="L990" s="215"/>
      <c r="M990" s="215"/>
      <c r="N990" s="215"/>
      <c r="O990" s="215"/>
      <c r="P990" s="215"/>
      <c r="Q990" s="215"/>
      <c r="R990" s="215"/>
      <c r="S990" s="215"/>
      <c r="T990" s="215"/>
      <c r="U990" s="215"/>
      <c r="V990" s="215"/>
      <c r="W990" s="215"/>
      <c r="X990" s="215"/>
      <c r="Y990" s="215"/>
      <c r="Z990" s="215"/>
      <c r="AA990" s="215"/>
      <c r="AB990" s="215"/>
      <c r="AC990" s="215"/>
      <c r="AD990" s="215"/>
      <c r="AE990" s="215"/>
      <c r="AF990" s="215"/>
      <c r="AG990" s="215"/>
      <c r="AH990" s="215"/>
      <c r="AI990" s="215"/>
      <c r="AJ990" s="215"/>
      <c r="AK990" s="215"/>
      <c r="AL990" s="215"/>
      <c r="AM990" s="215"/>
      <c r="AN990" s="215"/>
    </row>
    <row r="991" ht="15.75" customHeight="1">
      <c r="A991" s="215"/>
      <c r="B991" s="215"/>
      <c r="C991" s="215"/>
      <c r="D991" s="215"/>
      <c r="E991" s="215"/>
      <c r="F991" s="215"/>
      <c r="G991" s="215"/>
      <c r="H991" s="215"/>
      <c r="I991" s="215"/>
      <c r="J991" s="215"/>
      <c r="K991" s="215"/>
      <c r="L991" s="215"/>
      <c r="M991" s="215"/>
      <c r="N991" s="215"/>
      <c r="O991" s="215"/>
      <c r="P991" s="215"/>
      <c r="Q991" s="215"/>
      <c r="R991" s="215"/>
      <c r="S991" s="215"/>
      <c r="T991" s="215"/>
      <c r="U991" s="215"/>
      <c r="V991" s="215"/>
      <c r="W991" s="215"/>
      <c r="X991" s="215"/>
      <c r="Y991" s="215"/>
      <c r="Z991" s="215"/>
      <c r="AA991" s="215"/>
      <c r="AB991" s="215"/>
      <c r="AC991" s="215"/>
      <c r="AD991" s="215"/>
      <c r="AE991" s="215"/>
      <c r="AF991" s="215"/>
      <c r="AG991" s="215"/>
      <c r="AH991" s="215"/>
      <c r="AI991" s="215"/>
      <c r="AJ991" s="215"/>
      <c r="AK991" s="215"/>
      <c r="AL991" s="215"/>
      <c r="AM991" s="215"/>
      <c r="AN991" s="215"/>
    </row>
    <row r="992" ht="15.75" customHeight="1">
      <c r="A992" s="215"/>
      <c r="B992" s="215"/>
      <c r="C992" s="215"/>
      <c r="D992" s="215"/>
      <c r="E992" s="215"/>
      <c r="F992" s="215"/>
      <c r="G992" s="215"/>
      <c r="H992" s="215"/>
      <c r="I992" s="215"/>
      <c r="J992" s="215"/>
      <c r="K992" s="215"/>
      <c r="L992" s="215"/>
      <c r="M992" s="215"/>
      <c r="N992" s="215"/>
      <c r="O992" s="215"/>
      <c r="P992" s="215"/>
      <c r="Q992" s="215"/>
      <c r="R992" s="215"/>
      <c r="S992" s="215"/>
      <c r="T992" s="215"/>
      <c r="U992" s="215"/>
      <c r="V992" s="215"/>
      <c r="W992" s="215"/>
      <c r="X992" s="215"/>
      <c r="Y992" s="215"/>
      <c r="Z992" s="215"/>
      <c r="AA992" s="215"/>
      <c r="AB992" s="215"/>
      <c r="AC992" s="215"/>
      <c r="AD992" s="215"/>
      <c r="AE992" s="215"/>
      <c r="AF992" s="215"/>
      <c r="AG992" s="215"/>
      <c r="AH992" s="215"/>
      <c r="AI992" s="215"/>
      <c r="AJ992" s="215"/>
      <c r="AK992" s="215"/>
      <c r="AL992" s="215"/>
      <c r="AM992" s="215"/>
      <c r="AN992" s="215"/>
    </row>
    <row r="993" ht="15.75" customHeight="1">
      <c r="A993" s="215"/>
      <c r="B993" s="215"/>
      <c r="C993" s="215"/>
      <c r="D993" s="215"/>
      <c r="E993" s="215"/>
      <c r="F993" s="215"/>
      <c r="G993" s="215"/>
      <c r="H993" s="215"/>
      <c r="I993" s="215"/>
      <c r="J993" s="215"/>
      <c r="K993" s="215"/>
      <c r="L993" s="215"/>
      <c r="M993" s="215"/>
      <c r="N993" s="215"/>
      <c r="O993" s="215"/>
      <c r="P993" s="215"/>
      <c r="Q993" s="215"/>
      <c r="R993" s="215"/>
      <c r="S993" s="215"/>
      <c r="T993" s="215"/>
      <c r="U993" s="215"/>
      <c r="V993" s="215"/>
      <c r="W993" s="215"/>
      <c r="X993" s="215"/>
      <c r="Y993" s="215"/>
      <c r="Z993" s="215"/>
      <c r="AA993" s="215"/>
      <c r="AB993" s="215"/>
      <c r="AC993" s="215"/>
      <c r="AD993" s="215"/>
      <c r="AE993" s="215"/>
      <c r="AF993" s="215"/>
      <c r="AG993" s="215"/>
      <c r="AH993" s="215"/>
      <c r="AI993" s="215"/>
      <c r="AJ993" s="215"/>
      <c r="AK993" s="215"/>
      <c r="AL993" s="215"/>
      <c r="AM993" s="215"/>
      <c r="AN993" s="215"/>
    </row>
    <row r="994" ht="15.75" customHeight="1">
      <c r="A994" s="215"/>
      <c r="B994" s="215"/>
      <c r="C994" s="215"/>
      <c r="D994" s="215"/>
      <c r="E994" s="215"/>
      <c r="F994" s="215"/>
      <c r="G994" s="215"/>
      <c r="H994" s="215"/>
      <c r="I994" s="215"/>
      <c r="J994" s="215"/>
      <c r="K994" s="215"/>
      <c r="L994" s="215"/>
      <c r="M994" s="215"/>
      <c r="N994" s="215"/>
      <c r="O994" s="215"/>
      <c r="P994" s="215"/>
      <c r="Q994" s="215"/>
      <c r="R994" s="215"/>
      <c r="S994" s="215"/>
      <c r="T994" s="215"/>
      <c r="U994" s="215"/>
      <c r="V994" s="215"/>
      <c r="W994" s="215"/>
      <c r="X994" s="215"/>
      <c r="Y994" s="215"/>
      <c r="Z994" s="215"/>
      <c r="AA994" s="215"/>
      <c r="AB994" s="215"/>
      <c r="AC994" s="215"/>
      <c r="AD994" s="215"/>
      <c r="AE994" s="215"/>
      <c r="AF994" s="215"/>
      <c r="AG994" s="215"/>
      <c r="AH994" s="215"/>
      <c r="AI994" s="215"/>
      <c r="AJ994" s="215"/>
      <c r="AK994" s="215"/>
      <c r="AL994" s="215"/>
      <c r="AM994" s="215"/>
      <c r="AN994" s="215"/>
    </row>
    <row r="995" ht="15.75" customHeight="1">
      <c r="A995" s="215"/>
      <c r="B995" s="215"/>
      <c r="C995" s="215"/>
      <c r="D995" s="215"/>
      <c r="E995" s="215"/>
      <c r="F995" s="215"/>
      <c r="G995" s="215"/>
      <c r="H995" s="215"/>
      <c r="I995" s="215"/>
      <c r="J995" s="215"/>
      <c r="K995" s="215"/>
      <c r="L995" s="215"/>
      <c r="M995" s="215"/>
      <c r="N995" s="215"/>
      <c r="O995" s="215"/>
      <c r="P995" s="215"/>
      <c r="Q995" s="215"/>
      <c r="R995" s="215"/>
      <c r="S995" s="215"/>
      <c r="T995" s="215"/>
      <c r="U995" s="215"/>
      <c r="V995" s="215"/>
      <c r="W995" s="215"/>
      <c r="X995" s="215"/>
      <c r="Y995" s="215"/>
      <c r="Z995" s="215"/>
      <c r="AA995" s="215"/>
      <c r="AB995" s="215"/>
      <c r="AC995" s="215"/>
      <c r="AD995" s="215"/>
      <c r="AE995" s="215"/>
      <c r="AF995" s="215"/>
      <c r="AG995" s="215"/>
      <c r="AH995" s="215"/>
      <c r="AI995" s="215"/>
      <c r="AJ995" s="215"/>
      <c r="AK995" s="215"/>
      <c r="AL995" s="215"/>
      <c r="AM995" s="215"/>
      <c r="AN995" s="215"/>
    </row>
    <row r="996" ht="15.75" customHeight="1">
      <c r="A996" s="215"/>
      <c r="B996" s="215"/>
      <c r="C996" s="215"/>
      <c r="D996" s="215"/>
      <c r="E996" s="215"/>
      <c r="F996" s="215"/>
      <c r="G996" s="215"/>
      <c r="H996" s="215"/>
      <c r="I996" s="215"/>
      <c r="J996" s="215"/>
      <c r="K996" s="215"/>
      <c r="L996" s="215"/>
      <c r="M996" s="215"/>
      <c r="N996" s="215"/>
      <c r="O996" s="215"/>
      <c r="P996" s="215"/>
      <c r="Q996" s="215"/>
      <c r="R996" s="215"/>
      <c r="S996" s="215"/>
      <c r="T996" s="215"/>
      <c r="U996" s="215"/>
      <c r="V996" s="215"/>
      <c r="W996" s="215"/>
      <c r="X996" s="215"/>
      <c r="Y996" s="215"/>
      <c r="Z996" s="215"/>
      <c r="AA996" s="215"/>
      <c r="AB996" s="215"/>
      <c r="AC996" s="215"/>
      <c r="AD996" s="215"/>
      <c r="AE996" s="215"/>
      <c r="AF996" s="215"/>
      <c r="AG996" s="215"/>
      <c r="AH996" s="215"/>
      <c r="AI996" s="215"/>
      <c r="AJ996" s="215"/>
      <c r="AK996" s="215"/>
      <c r="AL996" s="215"/>
      <c r="AM996" s="215"/>
      <c r="AN996" s="215"/>
    </row>
    <row r="997" ht="15.75" customHeight="1">
      <c r="A997" s="215"/>
      <c r="B997" s="215"/>
      <c r="C997" s="215"/>
      <c r="D997" s="215"/>
      <c r="E997" s="215"/>
      <c r="F997" s="215"/>
      <c r="G997" s="215"/>
      <c r="H997" s="215"/>
      <c r="I997" s="215"/>
      <c r="J997" s="215"/>
      <c r="K997" s="215"/>
      <c r="L997" s="215"/>
      <c r="M997" s="215"/>
      <c r="N997" s="215"/>
      <c r="O997" s="215"/>
      <c r="P997" s="215"/>
      <c r="Q997" s="215"/>
      <c r="R997" s="215"/>
      <c r="S997" s="215"/>
      <c r="T997" s="215"/>
      <c r="U997" s="215"/>
      <c r="V997" s="215"/>
      <c r="W997" s="215"/>
      <c r="X997" s="215"/>
      <c r="Y997" s="215"/>
      <c r="Z997" s="215"/>
      <c r="AA997" s="215"/>
      <c r="AB997" s="215"/>
      <c r="AC997" s="215"/>
      <c r="AD997" s="215"/>
      <c r="AE997" s="215"/>
      <c r="AF997" s="215"/>
      <c r="AG997" s="215"/>
      <c r="AH997" s="215"/>
      <c r="AI997" s="215"/>
      <c r="AJ997" s="215"/>
      <c r="AK997" s="215"/>
      <c r="AL997" s="215"/>
      <c r="AM997" s="215"/>
      <c r="AN997" s="215"/>
    </row>
    <row r="998" ht="15.75" customHeight="1">
      <c r="A998" s="215"/>
      <c r="B998" s="215"/>
      <c r="C998" s="215"/>
      <c r="D998" s="215"/>
      <c r="E998" s="215"/>
      <c r="F998" s="215"/>
      <c r="G998" s="215"/>
      <c r="H998" s="215"/>
      <c r="I998" s="215"/>
      <c r="J998" s="215"/>
      <c r="K998" s="215"/>
      <c r="L998" s="215"/>
      <c r="M998" s="215"/>
      <c r="N998" s="215"/>
      <c r="O998" s="215"/>
      <c r="P998" s="215"/>
      <c r="Q998" s="215"/>
      <c r="R998" s="215"/>
      <c r="S998" s="215"/>
      <c r="T998" s="215"/>
      <c r="U998" s="215"/>
      <c r="V998" s="215"/>
      <c r="W998" s="215"/>
      <c r="X998" s="215"/>
      <c r="Y998" s="215"/>
      <c r="Z998" s="215"/>
      <c r="AA998" s="215"/>
      <c r="AB998" s="215"/>
      <c r="AC998" s="215"/>
      <c r="AD998" s="215"/>
      <c r="AE998" s="215"/>
      <c r="AF998" s="215"/>
      <c r="AG998" s="215"/>
      <c r="AH998" s="215"/>
      <c r="AI998" s="215"/>
      <c r="AJ998" s="215"/>
      <c r="AK998" s="215"/>
      <c r="AL998" s="215"/>
      <c r="AM998" s="215"/>
      <c r="AN998" s="215"/>
    </row>
    <row r="999" ht="15.75" customHeight="1">
      <c r="A999" s="215"/>
      <c r="B999" s="215"/>
      <c r="C999" s="215"/>
      <c r="D999" s="215"/>
      <c r="E999" s="215"/>
      <c r="F999" s="215"/>
      <c r="G999" s="215"/>
      <c r="H999" s="215"/>
      <c r="I999" s="215"/>
      <c r="J999" s="215"/>
      <c r="K999" s="215"/>
      <c r="L999" s="215"/>
      <c r="M999" s="215"/>
      <c r="N999" s="215"/>
      <c r="O999" s="215"/>
      <c r="P999" s="215"/>
      <c r="Q999" s="215"/>
      <c r="R999" s="215"/>
      <c r="S999" s="215"/>
      <c r="T999" s="215"/>
      <c r="U999" s="215"/>
      <c r="V999" s="215"/>
      <c r="W999" s="215"/>
      <c r="X999" s="215"/>
      <c r="Y999" s="215"/>
      <c r="Z999" s="215"/>
      <c r="AA999" s="215"/>
      <c r="AB999" s="215"/>
      <c r="AC999" s="215"/>
      <c r="AD999" s="215"/>
      <c r="AE999" s="215"/>
      <c r="AF999" s="215"/>
      <c r="AG999" s="215"/>
      <c r="AH999" s="215"/>
      <c r="AI999" s="215"/>
      <c r="AJ999" s="215"/>
      <c r="AK999" s="215"/>
      <c r="AL999" s="215"/>
      <c r="AM999" s="215"/>
      <c r="AN999" s="215"/>
    </row>
    <row r="1000" ht="15.75" customHeight="1">
      <c r="A1000" s="215"/>
      <c r="B1000" s="215"/>
      <c r="C1000" s="215"/>
      <c r="D1000" s="215"/>
      <c r="E1000" s="215"/>
      <c r="F1000" s="215"/>
      <c r="G1000" s="215"/>
      <c r="H1000" s="215"/>
      <c r="I1000" s="215"/>
      <c r="J1000" s="215"/>
      <c r="K1000" s="215"/>
      <c r="L1000" s="215"/>
      <c r="M1000" s="215"/>
      <c r="N1000" s="215"/>
      <c r="O1000" s="215"/>
      <c r="P1000" s="215"/>
      <c r="Q1000" s="215"/>
      <c r="R1000" s="215"/>
      <c r="S1000" s="215"/>
      <c r="T1000" s="215"/>
      <c r="U1000" s="215"/>
      <c r="V1000" s="215"/>
      <c r="W1000" s="215"/>
      <c r="X1000" s="215"/>
      <c r="Y1000" s="215"/>
      <c r="Z1000" s="215"/>
      <c r="AA1000" s="215"/>
      <c r="AB1000" s="215"/>
      <c r="AC1000" s="215"/>
      <c r="AD1000" s="215"/>
      <c r="AE1000" s="215"/>
      <c r="AF1000" s="215"/>
      <c r="AG1000" s="215"/>
      <c r="AH1000" s="215"/>
      <c r="AI1000" s="215"/>
      <c r="AJ1000" s="215"/>
      <c r="AK1000" s="215"/>
      <c r="AL1000" s="215"/>
      <c r="AM1000" s="215"/>
      <c r="AN1000" s="215"/>
    </row>
    <row r="1001" ht="15.75" customHeight="1">
      <c r="A1001" s="215"/>
      <c r="B1001" s="215"/>
      <c r="C1001" s="215"/>
      <c r="D1001" s="215"/>
      <c r="E1001" s="215"/>
      <c r="F1001" s="215"/>
      <c r="G1001" s="215"/>
      <c r="H1001" s="215"/>
      <c r="I1001" s="215"/>
      <c r="J1001" s="215"/>
      <c r="K1001" s="215"/>
      <c r="L1001" s="215"/>
      <c r="M1001" s="215"/>
      <c r="N1001" s="215"/>
      <c r="O1001" s="215"/>
      <c r="P1001" s="215"/>
      <c r="Q1001" s="215"/>
      <c r="R1001" s="215"/>
      <c r="S1001" s="215"/>
      <c r="T1001" s="215"/>
      <c r="U1001" s="215"/>
      <c r="V1001" s="215"/>
      <c r="W1001" s="215"/>
      <c r="X1001" s="215"/>
      <c r="Y1001" s="215"/>
      <c r="Z1001" s="215"/>
      <c r="AA1001" s="215"/>
      <c r="AB1001" s="215"/>
      <c r="AC1001" s="215"/>
      <c r="AD1001" s="215"/>
      <c r="AE1001" s="215"/>
      <c r="AF1001" s="215"/>
      <c r="AG1001" s="215"/>
      <c r="AH1001" s="215"/>
      <c r="AI1001" s="215"/>
      <c r="AJ1001" s="215"/>
      <c r="AK1001" s="215"/>
      <c r="AL1001" s="215"/>
      <c r="AM1001" s="215"/>
      <c r="AN1001" s="215"/>
    </row>
    <row r="1002" ht="15.75" customHeight="1">
      <c r="A1002" s="215"/>
      <c r="B1002" s="215"/>
      <c r="C1002" s="215"/>
      <c r="D1002" s="215"/>
      <c r="E1002" s="215"/>
      <c r="F1002" s="215"/>
      <c r="G1002" s="215"/>
      <c r="H1002" s="215"/>
      <c r="I1002" s="215"/>
      <c r="J1002" s="215"/>
      <c r="K1002" s="215"/>
      <c r="L1002" s="215"/>
      <c r="M1002" s="215"/>
      <c r="N1002" s="215"/>
      <c r="O1002" s="215"/>
      <c r="P1002" s="215"/>
      <c r="Q1002" s="215"/>
      <c r="R1002" s="215"/>
      <c r="S1002" s="215"/>
      <c r="T1002" s="215"/>
      <c r="U1002" s="215"/>
      <c r="V1002" s="215"/>
      <c r="W1002" s="215"/>
      <c r="X1002" s="215"/>
      <c r="Y1002" s="215"/>
      <c r="Z1002" s="215"/>
      <c r="AA1002" s="215"/>
      <c r="AB1002" s="215"/>
      <c r="AC1002" s="215"/>
      <c r="AD1002" s="215"/>
      <c r="AE1002" s="215"/>
      <c r="AF1002" s="215"/>
      <c r="AG1002" s="215"/>
      <c r="AH1002" s="215"/>
      <c r="AI1002" s="215"/>
      <c r="AJ1002" s="215"/>
      <c r="AK1002" s="215"/>
      <c r="AL1002" s="215"/>
      <c r="AM1002" s="215"/>
      <c r="AN1002" s="215"/>
    </row>
    <row r="1003" ht="15.75" customHeight="1">
      <c r="A1003" s="215"/>
      <c r="B1003" s="215"/>
      <c r="C1003" s="215"/>
      <c r="D1003" s="215"/>
      <c r="E1003" s="215"/>
      <c r="F1003" s="215"/>
      <c r="G1003" s="215"/>
      <c r="H1003" s="215"/>
      <c r="I1003" s="215"/>
      <c r="J1003" s="215"/>
      <c r="K1003" s="215"/>
      <c r="L1003" s="215"/>
      <c r="M1003" s="215"/>
      <c r="N1003" s="215"/>
      <c r="O1003" s="215"/>
      <c r="P1003" s="215"/>
      <c r="Q1003" s="215"/>
      <c r="R1003" s="215"/>
      <c r="S1003" s="215"/>
      <c r="T1003" s="215"/>
      <c r="U1003" s="215"/>
      <c r="V1003" s="215"/>
      <c r="W1003" s="215"/>
      <c r="X1003" s="215"/>
      <c r="Y1003" s="215"/>
      <c r="Z1003" s="215"/>
      <c r="AA1003" s="215"/>
      <c r="AB1003" s="215"/>
      <c r="AC1003" s="215"/>
      <c r="AD1003" s="215"/>
      <c r="AE1003" s="215"/>
      <c r="AF1003" s="215"/>
      <c r="AG1003" s="215"/>
      <c r="AH1003" s="215"/>
      <c r="AI1003" s="215"/>
      <c r="AJ1003" s="215"/>
      <c r="AK1003" s="215"/>
      <c r="AL1003" s="215"/>
      <c r="AM1003" s="215"/>
      <c r="AN1003" s="215"/>
    </row>
  </sheetData>
  <mergeCells count="7">
    <mergeCell ref="D1:F1"/>
    <mergeCell ref="B2:N2"/>
    <mergeCell ref="O2:AA2"/>
    <mergeCell ref="AB2:AN2"/>
    <mergeCell ref="B5:AN5"/>
    <mergeCell ref="B11:AN11"/>
    <mergeCell ref="B47:L47"/>
  </mergeCells>
  <conditionalFormatting sqref="A41 B41:AN42 AN44:AN47">
    <cfRule type="cellIs" dxfId="0" priority="1" operator="lessThan">
      <formula>0</formula>
    </cfRule>
  </conditionalFormatting>
  <conditionalFormatting sqref="AB43:AM47">
    <cfRule type="cellIs" dxfId="1" priority="2" operator="lessThan">
      <formula>0</formula>
    </cfRule>
  </conditionalFormatting>
  <conditionalFormatting sqref="A48:AN49 B43:M46 N42:N46 O43:Z44 O45:O47 P45:R46 S45:Z47 AA42:AA46 AN42:AN43">
    <cfRule type="cellIs" dxfId="1" priority="3" operator="lessThan">
      <formula>0</formula>
    </cfRule>
  </conditionalFormatting>
  <printOptions/>
  <pageMargins bottom="0.75" footer="0.0" header="0.0" left="0.7" right="0.7" top="0.75"/>
  <pageSetup orientation="portrait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33.13"/>
    <col customWidth="1" min="3" max="26" width="12.75"/>
  </cols>
  <sheetData>
    <row r="1" ht="15.0" customHeight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ht="15.0" customHeight="1">
      <c r="A2" s="56"/>
      <c r="B2" s="216" t="s">
        <v>202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</row>
    <row r="3" ht="15.0" customHeight="1">
      <c r="A3" s="56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ht="15.0" customHeight="1">
      <c r="A4" s="56"/>
      <c r="B4" s="218" t="s">
        <v>203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2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ht="15.0" customHeight="1">
      <c r="A5" s="56"/>
      <c r="B5" s="219" t="s">
        <v>204</v>
      </c>
      <c r="C5" s="220" t="s">
        <v>142</v>
      </c>
      <c r="D5" s="220" t="s">
        <v>143</v>
      </c>
      <c r="E5" s="220" t="s">
        <v>144</v>
      </c>
      <c r="F5" s="220" t="s">
        <v>145</v>
      </c>
      <c r="G5" s="220" t="s">
        <v>146</v>
      </c>
      <c r="H5" s="220" t="s">
        <v>147</v>
      </c>
      <c r="I5" s="220" t="s">
        <v>148</v>
      </c>
      <c r="J5" s="220" t="s">
        <v>149</v>
      </c>
      <c r="K5" s="220" t="s">
        <v>150</v>
      </c>
      <c r="L5" s="220" t="s">
        <v>151</v>
      </c>
      <c r="M5" s="220" t="s">
        <v>152</v>
      </c>
      <c r="N5" s="220" t="s">
        <v>153</v>
      </c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</row>
    <row r="6" ht="15.0" customHeight="1">
      <c r="A6" s="56"/>
      <c r="B6" s="221" t="s">
        <v>205</v>
      </c>
      <c r="C6" s="222">
        <v>0.0</v>
      </c>
      <c r="D6" s="222">
        <v>0.0</v>
      </c>
      <c r="E6" s="222"/>
      <c r="F6" s="222"/>
      <c r="G6" s="222"/>
      <c r="H6" s="222"/>
      <c r="I6" s="222"/>
      <c r="J6" s="222"/>
      <c r="K6" s="222"/>
      <c r="L6" s="222"/>
      <c r="M6" s="222"/>
      <c r="N6" s="222">
        <v>1.0</v>
      </c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</row>
    <row r="7" ht="15.0" customHeight="1">
      <c r="A7" s="56"/>
      <c r="B7" s="223" t="s">
        <v>206</v>
      </c>
      <c r="C7" s="224"/>
      <c r="D7" s="224"/>
      <c r="E7" s="224">
        <v>0.0</v>
      </c>
      <c r="F7" s="224">
        <v>1.0</v>
      </c>
      <c r="G7" s="224">
        <v>1.0</v>
      </c>
      <c r="H7" s="224"/>
      <c r="I7" s="224"/>
      <c r="J7" s="224"/>
      <c r="K7" s="224"/>
      <c r="L7" s="224"/>
      <c r="M7" s="224"/>
      <c r="N7" s="224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</row>
    <row r="8" ht="15.0" customHeight="1">
      <c r="A8" s="56"/>
      <c r="B8" s="225" t="s">
        <v>207</v>
      </c>
      <c r="C8" s="226"/>
      <c r="D8" s="226"/>
      <c r="E8" s="226"/>
      <c r="F8" s="226"/>
      <c r="G8" s="226"/>
      <c r="H8" s="226">
        <v>1.0</v>
      </c>
      <c r="I8" s="226">
        <v>1.0</v>
      </c>
      <c r="J8" s="226">
        <v>1.0</v>
      </c>
      <c r="K8" s="226"/>
      <c r="L8" s="226"/>
      <c r="M8" s="226"/>
      <c r="N8" s="22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</row>
    <row r="9" ht="15.0" customHeight="1">
      <c r="A9" s="56"/>
      <c r="B9" s="225" t="s">
        <v>208</v>
      </c>
      <c r="C9" s="226"/>
      <c r="D9" s="226"/>
      <c r="E9" s="226"/>
      <c r="F9" s="226"/>
      <c r="G9" s="226"/>
      <c r="H9" s="226"/>
      <c r="I9" s="226"/>
      <c r="J9" s="226"/>
      <c r="K9" s="226">
        <v>2.0</v>
      </c>
      <c r="L9" s="226">
        <v>2.0</v>
      </c>
      <c r="M9" s="226">
        <v>2.0</v>
      </c>
      <c r="N9" s="22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ht="15.0" customHeight="1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</row>
    <row r="11" ht="15.0" customHeight="1">
      <c r="A11" s="56"/>
      <c r="B11" s="227" t="s">
        <v>209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4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</row>
    <row r="12" ht="15.0" customHeight="1">
      <c r="A12" s="56"/>
      <c r="B12" s="219" t="s">
        <v>204</v>
      </c>
      <c r="C12" s="220" t="s">
        <v>142</v>
      </c>
      <c r="D12" s="220" t="s">
        <v>143</v>
      </c>
      <c r="E12" s="220" t="s">
        <v>144</v>
      </c>
      <c r="F12" s="220" t="s">
        <v>145</v>
      </c>
      <c r="G12" s="220" t="s">
        <v>146</v>
      </c>
      <c r="H12" s="220" t="s">
        <v>147</v>
      </c>
      <c r="I12" s="220" t="s">
        <v>148</v>
      </c>
      <c r="J12" s="220" t="s">
        <v>149</v>
      </c>
      <c r="K12" s="220" t="s">
        <v>150</v>
      </c>
      <c r="L12" s="220" t="s">
        <v>151</v>
      </c>
      <c r="M12" s="220" t="s">
        <v>152</v>
      </c>
      <c r="N12" s="220" t="s">
        <v>153</v>
      </c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</row>
    <row r="13" ht="15.0" customHeight="1">
      <c r="A13" s="56"/>
      <c r="B13" s="221" t="s">
        <v>205</v>
      </c>
      <c r="C13" s="222">
        <v>3.0</v>
      </c>
      <c r="D13" s="222">
        <v>2.0</v>
      </c>
      <c r="E13" s="222"/>
      <c r="F13" s="222"/>
      <c r="G13" s="222"/>
      <c r="H13" s="222"/>
      <c r="I13" s="222"/>
      <c r="J13" s="222"/>
      <c r="K13" s="222"/>
      <c r="L13" s="222"/>
      <c r="M13" s="222"/>
      <c r="N13" s="222">
        <v>2.0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</row>
    <row r="14" ht="15.0" customHeight="1">
      <c r="A14" s="56"/>
      <c r="B14" s="223" t="s">
        <v>206</v>
      </c>
      <c r="C14" s="224"/>
      <c r="D14" s="224"/>
      <c r="E14" s="224">
        <v>3.0</v>
      </c>
      <c r="F14" s="224">
        <v>3.0</v>
      </c>
      <c r="G14" s="224">
        <v>3.0</v>
      </c>
      <c r="H14" s="224"/>
      <c r="I14" s="224"/>
      <c r="J14" s="224"/>
      <c r="K14" s="224"/>
      <c r="L14" s="224"/>
      <c r="M14" s="224"/>
      <c r="N14" s="224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</row>
    <row r="15" ht="15.0" customHeight="1">
      <c r="A15" s="56"/>
      <c r="B15" s="225" t="s">
        <v>207</v>
      </c>
      <c r="C15" s="226"/>
      <c r="D15" s="226"/>
      <c r="E15" s="226"/>
      <c r="F15" s="226"/>
      <c r="G15" s="226"/>
      <c r="H15" s="226">
        <v>2.0</v>
      </c>
      <c r="I15" s="226">
        <v>3.0</v>
      </c>
      <c r="J15" s="226">
        <v>3.0</v>
      </c>
      <c r="K15" s="226"/>
      <c r="L15" s="226"/>
      <c r="M15" s="226"/>
      <c r="N15" s="22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 ht="15.0" customHeight="1">
      <c r="A16" s="56"/>
      <c r="B16" s="225" t="s">
        <v>208</v>
      </c>
      <c r="C16" s="226"/>
      <c r="D16" s="226"/>
      <c r="E16" s="226"/>
      <c r="F16" s="226"/>
      <c r="G16" s="226"/>
      <c r="H16" s="226"/>
      <c r="I16" s="226"/>
      <c r="J16" s="226"/>
      <c r="K16" s="226">
        <v>2.0</v>
      </c>
      <c r="L16" s="226">
        <v>3.0</v>
      </c>
      <c r="M16" s="226">
        <v>2.0</v>
      </c>
      <c r="N16" s="22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 ht="15.0" customHeight="1">
      <c r="A17" s="228"/>
      <c r="B17" s="229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1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</row>
    <row r="18" ht="15.0" customHeight="1">
      <c r="A18" s="56"/>
      <c r="B18" s="218" t="s">
        <v>210</v>
      </c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2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</row>
    <row r="19" ht="15.0" customHeight="1">
      <c r="A19" s="56"/>
      <c r="B19" s="219" t="s">
        <v>204</v>
      </c>
      <c r="C19" s="220" t="s">
        <v>142</v>
      </c>
      <c r="D19" s="220" t="s">
        <v>143</v>
      </c>
      <c r="E19" s="220" t="s">
        <v>144</v>
      </c>
      <c r="F19" s="220" t="s">
        <v>145</v>
      </c>
      <c r="G19" s="220" t="s">
        <v>146</v>
      </c>
      <c r="H19" s="220" t="s">
        <v>147</v>
      </c>
      <c r="I19" s="220" t="s">
        <v>148</v>
      </c>
      <c r="J19" s="220" t="s">
        <v>149</v>
      </c>
      <c r="K19" s="220" t="s">
        <v>150</v>
      </c>
      <c r="L19" s="220" t="s">
        <v>151</v>
      </c>
      <c r="M19" s="220" t="s">
        <v>152</v>
      </c>
      <c r="N19" s="220" t="s">
        <v>153</v>
      </c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</row>
    <row r="20" ht="15.0" customHeight="1">
      <c r="A20" s="56"/>
      <c r="B20" s="221" t="s">
        <v>205</v>
      </c>
      <c r="C20" s="222">
        <v>4.0</v>
      </c>
      <c r="D20" s="222">
        <v>4.0</v>
      </c>
      <c r="E20" s="222"/>
      <c r="F20" s="222"/>
      <c r="G20" s="222"/>
      <c r="H20" s="222"/>
      <c r="I20" s="222"/>
      <c r="J20" s="222"/>
      <c r="K20" s="222"/>
      <c r="L20" s="222"/>
      <c r="M20" s="222"/>
      <c r="N20" s="222">
        <v>4.0</v>
      </c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 ht="15.0" customHeight="1">
      <c r="A21" s="56"/>
      <c r="B21" s="223" t="s">
        <v>206</v>
      </c>
      <c r="C21" s="224"/>
      <c r="D21" s="224"/>
      <c r="E21" s="224">
        <v>4.0</v>
      </c>
      <c r="F21" s="224">
        <v>4.0</v>
      </c>
      <c r="G21" s="224">
        <v>4.0</v>
      </c>
      <c r="H21" s="224"/>
      <c r="I21" s="224"/>
      <c r="J21" s="224"/>
      <c r="K21" s="224"/>
      <c r="L21" s="224"/>
      <c r="M21" s="224"/>
      <c r="N21" s="224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 ht="15.0" customHeight="1">
      <c r="A22" s="56"/>
      <c r="B22" s="225" t="s">
        <v>207</v>
      </c>
      <c r="C22" s="226"/>
      <c r="D22" s="226"/>
      <c r="E22" s="226"/>
      <c r="F22" s="226"/>
      <c r="G22" s="226"/>
      <c r="H22" s="226">
        <v>3.0</v>
      </c>
      <c r="I22" s="226">
        <v>4.0</v>
      </c>
      <c r="J22" s="226">
        <v>4.0</v>
      </c>
      <c r="K22" s="226"/>
      <c r="L22" s="226"/>
      <c r="M22" s="226"/>
      <c r="N22" s="22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</row>
    <row r="23" ht="15.0" customHeight="1">
      <c r="A23" s="56"/>
      <c r="B23" s="225" t="s">
        <v>208</v>
      </c>
      <c r="C23" s="226"/>
      <c r="D23" s="226"/>
      <c r="E23" s="226"/>
      <c r="F23" s="226"/>
      <c r="G23" s="226"/>
      <c r="H23" s="226"/>
      <c r="I23" s="226"/>
      <c r="J23" s="226"/>
      <c r="K23" s="226">
        <v>3.0</v>
      </c>
      <c r="L23" s="226">
        <v>4.0</v>
      </c>
      <c r="M23" s="226">
        <v>3.0</v>
      </c>
      <c r="N23" s="22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</row>
    <row r="24" ht="15.0" customHeight="1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</row>
    <row r="25" ht="15.0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</row>
    <row r="26" ht="15.0" customHeight="1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ht="15.0" customHeight="1">
      <c r="A27" s="56"/>
      <c r="B27" s="56"/>
      <c r="C27" s="56"/>
      <c r="D27" s="56"/>
      <c r="E27" s="56"/>
      <c r="F27" s="56"/>
      <c r="G27" s="56"/>
      <c r="H27" s="56"/>
      <c r="I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</row>
    <row r="28" ht="15.0" customHeight="1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</row>
    <row r="29" ht="15.0" customHeight="1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</row>
    <row r="30" ht="15.0" customHeight="1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</row>
    <row r="31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</row>
    <row r="32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</row>
    <row r="33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</row>
    <row r="34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</row>
    <row r="35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</row>
    <row r="36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ht="15.75" customHeight="1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ht="15.75" customHeight="1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</sheetData>
  <mergeCells count="4">
    <mergeCell ref="B2:N2"/>
    <mergeCell ref="B4:N4"/>
    <mergeCell ref="B11:N11"/>
    <mergeCell ref="B18:N18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2020-07-20T21:42:29Z</dcterms:created>
  <dc:creator>usuario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0x01010038451180CFA6CF418639420D81F134B8</vt:lpwstr>
  </property>
</Properties>
</file>