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comments5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threadedComments/threadedComment3.xml" ContentType="application/vnd.ms-excel.threaded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02"/>
  <workbookPr/>
  <mc:AlternateContent xmlns:mc="http://schemas.openxmlformats.org/markup-compatibility/2006">
    <mc:Choice Requires="x15">
      <x15ac:absPath xmlns:x15ac="http://schemas.microsoft.com/office/spreadsheetml/2010/11/ac" url="D:\working\waccache\CP1PEPF0001FDAE\EXCELCNV\0e0f3db1-a513-4354-9f13-26f0c7f8affd\"/>
    </mc:Choice>
  </mc:AlternateContent>
  <xr:revisionPtr revIDLastSave="0" documentId="8_{D17E92F2-F69D-4914-ABCE-72707291258C}" xr6:coauthVersionLast="47" xr6:coauthVersionMax="47" xr10:uidLastSave="{00000000-0000-0000-0000-000000000000}"/>
  <bookViews>
    <workbookView xWindow="-60" yWindow="-60" windowWidth="15480" windowHeight="11640" firstSheet="11" activeTab="1" xr2:uid="{00000000-000D-0000-FFFF-FFFF00000000}"/>
  </bookViews>
  <sheets>
    <sheet name="6.1 Detalle de inversión de equ" sheetId="1" r:id="rId1"/>
    <sheet name="6.2 Detalle de Financiación" sheetId="2" r:id="rId2"/>
    <sheet name="6.2.1 Detalle devolución présta" sheetId="19" r:id="rId3"/>
    <sheet name="6.3 Curva de estacionalidad des" sheetId="4" r:id="rId4"/>
    <sheet name="6.4.1 Estimación de ventas (Alo" sheetId="5" r:id="rId5"/>
    <sheet name="6.4.3 Estimación ventas (TEMÁTI" sheetId="15" r:id="rId6"/>
    <sheet name="6.4.3 Estimación ventas (norma)" sheetId="16" r:id="rId7"/>
    <sheet name="6.4.3 Estimación ventas (entre)" sheetId="17" r:id="rId8"/>
    <sheet name="Matriz de Gastos" sheetId="12" r:id="rId9"/>
    <sheet name="6.5 Sueldos y cargas sociales" sheetId="7" r:id="rId10"/>
    <sheet name="6.6 Cashflow" sheetId="8" r:id="rId11"/>
    <sheet name="6.7 Payback, VAN y TIR" sheetId="9" r:id="rId12"/>
  </sheets>
  <externalReferences>
    <externalReference r:id="rId13"/>
  </externalReferences>
  <definedNames>
    <definedName name="Periodicidad" localSheetId="2">[1]Auxiliar!$A$3:$B$8</definedName>
    <definedName name="Periodicidad">[1]Auxiliar!$A$3:$B$8</definedName>
    <definedName name="Periodos">'6.2.1 Detalle devolución présta'!$D$2:$D$7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9" roundtripDataChecksum="YSUr1U/ji2M/e8bCn0I6n6e40HIqb3CKl/zCgDJpQ4g="/>
    </ext>
  </extLst>
</workbook>
</file>

<file path=xl/calcChain.xml><?xml version="1.0" encoding="utf-8"?>
<calcChain xmlns="http://schemas.openxmlformats.org/spreadsheetml/2006/main">
  <c r="G5" i="17" l="1"/>
  <c r="F87" i="17"/>
  <c r="D87" i="17"/>
  <c r="E96" i="17"/>
  <c r="C96" i="17"/>
  <c r="F95" i="17"/>
  <c r="D95" i="17"/>
  <c r="D125" i="12"/>
  <c r="F84" i="17"/>
  <c r="D5" i="15"/>
  <c r="G5" i="15"/>
  <c r="J5" i="5"/>
  <c r="K5" i="5"/>
  <c r="J6" i="5"/>
  <c r="C31" i="8"/>
  <c r="D31" i="8"/>
  <c r="E31" i="8"/>
  <c r="F31" i="8"/>
  <c r="G31" i="8"/>
  <c r="H31" i="8"/>
  <c r="I31" i="8"/>
  <c r="J31" i="8"/>
  <c r="K31" i="8"/>
  <c r="L31" i="8"/>
  <c r="M31" i="8"/>
  <c r="O31" i="8"/>
  <c r="P31" i="8"/>
  <c r="Q31" i="8"/>
  <c r="R31" i="8"/>
  <c r="S31" i="8"/>
  <c r="T31" i="8"/>
  <c r="U31" i="8"/>
  <c r="V31" i="8"/>
  <c r="W31" i="8"/>
  <c r="X31" i="8"/>
  <c r="Y31" i="8"/>
  <c r="Z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B31" i="8"/>
  <c r="BC31" i="8"/>
  <c r="BD31" i="8"/>
  <c r="BE31" i="8"/>
  <c r="BF31" i="8"/>
  <c r="BG31" i="8"/>
  <c r="BH31" i="8"/>
  <c r="BI31" i="8"/>
  <c r="BJ31" i="8"/>
  <c r="BK31" i="8"/>
  <c r="BL31" i="8"/>
  <c r="BM31" i="8"/>
  <c r="C30" i="8"/>
  <c r="D30" i="8"/>
  <c r="E30" i="8"/>
  <c r="F30" i="8"/>
  <c r="G30" i="8"/>
  <c r="H30" i="8"/>
  <c r="I30" i="8"/>
  <c r="J30" i="8"/>
  <c r="K30" i="8"/>
  <c r="L30" i="8"/>
  <c r="M30" i="8"/>
  <c r="O30" i="8"/>
  <c r="P30" i="8"/>
  <c r="Q30" i="8"/>
  <c r="R30" i="8"/>
  <c r="S30" i="8"/>
  <c r="T30" i="8"/>
  <c r="U30" i="8"/>
  <c r="V30" i="8"/>
  <c r="W30" i="8"/>
  <c r="X30" i="8"/>
  <c r="Y30" i="8"/>
  <c r="Z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H89" i="5"/>
  <c r="H90" i="5"/>
  <c r="H91" i="5"/>
  <c r="H92" i="5"/>
  <c r="H93" i="5"/>
  <c r="H94" i="5"/>
  <c r="H95" i="5"/>
  <c r="H96" i="5"/>
  <c r="H97" i="5"/>
  <c r="H98" i="5"/>
  <c r="H99" i="5"/>
  <c r="H100" i="5"/>
  <c r="H68" i="5"/>
  <c r="H69" i="5"/>
  <c r="H70" i="5"/>
  <c r="H71" i="5"/>
  <c r="H72" i="5"/>
  <c r="H73" i="5"/>
  <c r="H74" i="5"/>
  <c r="H75" i="5"/>
  <c r="H76" i="5"/>
  <c r="H77" i="5"/>
  <c r="H78" i="5"/>
  <c r="H79" i="5"/>
  <c r="H47" i="5"/>
  <c r="H48" i="5"/>
  <c r="H49" i="5"/>
  <c r="H50" i="5"/>
  <c r="H51" i="5"/>
  <c r="H52" i="5"/>
  <c r="H53" i="5"/>
  <c r="H54" i="5"/>
  <c r="H55" i="5"/>
  <c r="H56" i="5"/>
  <c r="H57" i="5"/>
  <c r="H58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5" i="5"/>
  <c r="H14" i="5"/>
  <c r="H13" i="5"/>
  <c r="H12" i="5"/>
  <c r="H11" i="5"/>
  <c r="H10" i="5"/>
  <c r="H9" i="5"/>
  <c r="H8" i="5"/>
  <c r="H7" i="5"/>
  <c r="H6" i="5"/>
  <c r="H5" i="5"/>
  <c r="F16" i="5"/>
  <c r="F15" i="5"/>
  <c r="F14" i="5"/>
  <c r="F13" i="5"/>
  <c r="F12" i="5"/>
  <c r="F11" i="5"/>
  <c r="F10" i="5"/>
  <c r="F9" i="5"/>
  <c r="F8" i="5"/>
  <c r="F7" i="5"/>
  <c r="F6" i="5"/>
  <c r="F33" i="5"/>
  <c r="F53" i="5"/>
  <c r="F77" i="5"/>
  <c r="F73" i="5"/>
  <c r="F98" i="5"/>
  <c r="F94" i="5"/>
  <c r="F96" i="5"/>
  <c r="F95" i="5"/>
  <c r="F93" i="5"/>
  <c r="F89" i="5"/>
  <c r="F90" i="5"/>
  <c r="F91" i="5"/>
  <c r="F92" i="5"/>
  <c r="F97" i="5"/>
  <c r="F99" i="5"/>
  <c r="F100" i="5"/>
  <c r="F70" i="5"/>
  <c r="C105" i="5"/>
  <c r="D105" i="5"/>
  <c r="E105" i="5"/>
  <c r="C106" i="5"/>
  <c r="D106" i="5"/>
  <c r="E106" i="5"/>
  <c r="C84" i="5"/>
  <c r="F72" i="5"/>
  <c r="F68" i="5"/>
  <c r="F69" i="5"/>
  <c r="F71" i="5"/>
  <c r="F74" i="5"/>
  <c r="F75" i="5"/>
  <c r="F76" i="5"/>
  <c r="F78" i="5"/>
  <c r="F79" i="5"/>
  <c r="F49" i="5"/>
  <c r="D84" i="5"/>
  <c r="E84" i="5"/>
  <c r="C85" i="5"/>
  <c r="D85" i="5"/>
  <c r="E85" i="5"/>
  <c r="E43" i="5"/>
  <c r="E64" i="5"/>
  <c r="D43" i="5"/>
  <c r="D64" i="5"/>
  <c r="C43" i="5"/>
  <c r="C64" i="5"/>
  <c r="E42" i="5"/>
  <c r="E63" i="5"/>
  <c r="D42" i="5"/>
  <c r="D63" i="5"/>
  <c r="C42" i="5"/>
  <c r="C63" i="5"/>
  <c r="F5" i="5"/>
  <c r="C35" i="8"/>
  <c r="D35" i="8"/>
  <c r="E35" i="8"/>
  <c r="F35" i="8"/>
  <c r="G35" i="8"/>
  <c r="H35" i="8"/>
  <c r="I35" i="8"/>
  <c r="J35" i="8"/>
  <c r="K35" i="8"/>
  <c r="L35" i="8"/>
  <c r="M35" i="8"/>
  <c r="O35" i="8"/>
  <c r="P35" i="8"/>
  <c r="Q35" i="8"/>
  <c r="R35" i="8"/>
  <c r="S35" i="8"/>
  <c r="T35" i="8"/>
  <c r="U35" i="8"/>
  <c r="V35" i="8"/>
  <c r="W35" i="8"/>
  <c r="X35" i="8"/>
  <c r="Y35" i="8"/>
  <c r="Z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N7" i="19"/>
  <c r="C33" i="8"/>
  <c r="D33" i="8"/>
  <c r="E33" i="8"/>
  <c r="F33" i="8"/>
  <c r="G33" i="8"/>
  <c r="H33" i="8"/>
  <c r="I33" i="8"/>
  <c r="J33" i="8"/>
  <c r="K33" i="8"/>
  <c r="L33" i="8"/>
  <c r="M33" i="8"/>
  <c r="O33" i="8"/>
  <c r="P33" i="8"/>
  <c r="Q33" i="8"/>
  <c r="R33" i="8"/>
  <c r="S33" i="8"/>
  <c r="T33" i="8"/>
  <c r="U33" i="8"/>
  <c r="V33" i="8"/>
  <c r="W33" i="8"/>
  <c r="X33" i="8"/>
  <c r="Y33" i="8"/>
  <c r="Z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O33" i="8"/>
  <c r="AP33" i="8"/>
  <c r="AQ33" i="8"/>
  <c r="AR33" i="8"/>
  <c r="AS33" i="8"/>
  <c r="AT33" i="8"/>
  <c r="AU33" i="8"/>
  <c r="AV33" i="8"/>
  <c r="AW33" i="8"/>
  <c r="AX33" i="8"/>
  <c r="AY33" i="8"/>
  <c r="AZ33" i="8"/>
  <c r="BB33" i="8"/>
  <c r="BC33" i="8"/>
  <c r="BD33" i="8"/>
  <c r="BE33" i="8"/>
  <c r="BF33" i="8"/>
  <c r="BG33" i="8"/>
  <c r="BH33" i="8"/>
  <c r="BI33" i="8"/>
  <c r="BJ33" i="8"/>
  <c r="BK33" i="8"/>
  <c r="BL33" i="8"/>
  <c r="BM33" i="8"/>
  <c r="N33" i="8"/>
  <c r="C32" i="8"/>
  <c r="D32" i="8"/>
  <c r="E32" i="8"/>
  <c r="F32" i="8"/>
  <c r="G32" i="8"/>
  <c r="H32" i="8"/>
  <c r="I32" i="8"/>
  <c r="J32" i="8"/>
  <c r="K32" i="8"/>
  <c r="L32" i="8"/>
  <c r="M32" i="8"/>
  <c r="O32" i="8"/>
  <c r="P32" i="8"/>
  <c r="Q32" i="8"/>
  <c r="R32" i="8"/>
  <c r="S32" i="8"/>
  <c r="T32" i="8"/>
  <c r="U32" i="8"/>
  <c r="V32" i="8"/>
  <c r="W32" i="8"/>
  <c r="X32" i="8"/>
  <c r="Y32" i="8"/>
  <c r="Z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10" i="9"/>
  <c r="Z34" i="8"/>
  <c r="AM34" i="8"/>
  <c r="AZ34" i="8"/>
  <c r="BM34" i="8"/>
  <c r="C28" i="8"/>
  <c r="D28" i="8"/>
  <c r="E28" i="8"/>
  <c r="F28" i="8"/>
  <c r="G28" i="8"/>
  <c r="H28" i="8"/>
  <c r="I28" i="8"/>
  <c r="J28" i="8"/>
  <c r="K28" i="8"/>
  <c r="L28" i="8"/>
  <c r="M28" i="8"/>
  <c r="O28" i="8"/>
  <c r="P28" i="8"/>
  <c r="C39" i="8"/>
  <c r="J12" i="19"/>
  <c r="G7" i="19"/>
  <c r="G8" i="19"/>
  <c r="F13" i="19"/>
  <c r="G6" i="19"/>
  <c r="J3" i="19"/>
  <c r="C8" i="2"/>
  <c r="D107" i="12"/>
  <c r="D119" i="12"/>
  <c r="D118" i="12"/>
  <c r="D89" i="12"/>
  <c r="D88" i="12"/>
  <c r="D87" i="12"/>
  <c r="D84" i="12"/>
  <c r="D80" i="12"/>
  <c r="D120" i="12"/>
  <c r="D117" i="12"/>
  <c r="D116" i="12"/>
  <c r="D115" i="12"/>
  <c r="D114" i="12"/>
  <c r="D113" i="12"/>
  <c r="D112" i="12"/>
  <c r="D111" i="12"/>
  <c r="D110" i="12"/>
  <c r="D109" i="12"/>
  <c r="D108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6" i="12"/>
  <c r="D85" i="12"/>
  <c r="D83" i="12"/>
  <c r="D82" i="12"/>
  <c r="D81" i="12"/>
  <c r="D79" i="12"/>
  <c r="D78" i="12"/>
  <c r="D77" i="12"/>
  <c r="D76" i="12"/>
  <c r="D75" i="12"/>
  <c r="D74" i="12"/>
  <c r="D73" i="12"/>
  <c r="D72" i="12"/>
  <c r="D71" i="12"/>
  <c r="D70" i="12"/>
  <c r="D69" i="12"/>
  <c r="BN35" i="8"/>
  <c r="BA35" i="8"/>
  <c r="AN35" i="8"/>
  <c r="AA35" i="8"/>
  <c r="AA33" i="8"/>
  <c r="AA32" i="8"/>
  <c r="AA31" i="8"/>
  <c r="C21" i="8"/>
  <c r="N35" i="8"/>
  <c r="N28" i="8"/>
  <c r="D21" i="8"/>
  <c r="E21" i="8"/>
  <c r="F21" i="8"/>
  <c r="G21" i="8"/>
  <c r="H21" i="8"/>
  <c r="I21" i="8"/>
  <c r="J21" i="8"/>
  <c r="K21" i="8"/>
  <c r="L21" i="8"/>
  <c r="M21" i="8"/>
  <c r="O21" i="8"/>
  <c r="C25" i="8"/>
  <c r="C24" i="8"/>
  <c r="C23" i="8"/>
  <c r="C22" i="8"/>
  <c r="D6" i="15"/>
  <c r="D7" i="15"/>
  <c r="C125" i="16"/>
  <c r="C132" i="16"/>
  <c r="C118" i="16"/>
  <c r="C109" i="16"/>
  <c r="C103" i="16"/>
  <c r="C96" i="16"/>
  <c r="C88" i="16"/>
  <c r="C135" i="16" s="1"/>
  <c r="D5" i="16" s="1"/>
  <c r="H5" i="15"/>
  <c r="B5" i="8"/>
  <c r="B19" i="8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F86" i="17"/>
  <c r="F85" i="17"/>
  <c r="D88" i="17"/>
  <c r="D86" i="17"/>
  <c r="D85" i="17"/>
  <c r="D5" i="17"/>
  <c r="I101" i="5"/>
  <c r="I80" i="5"/>
  <c r="I59" i="5"/>
  <c r="I38" i="5"/>
  <c r="I17" i="5"/>
  <c r="O5" i="4"/>
  <c r="E104" i="1"/>
  <c r="D127" i="12"/>
  <c r="D126" i="12"/>
  <c r="D124" i="12"/>
  <c r="D123" i="12"/>
  <c r="E62" i="1"/>
  <c r="E61" i="1"/>
  <c r="D131" i="12"/>
  <c r="D132" i="12"/>
  <c r="D137" i="12"/>
  <c r="D151" i="12"/>
  <c r="D152" i="12"/>
  <c r="D148" i="12"/>
  <c r="D147" i="12"/>
  <c r="D146" i="12"/>
  <c r="D145" i="12"/>
  <c r="D144" i="12"/>
  <c r="D143" i="12"/>
  <c r="D142" i="12"/>
  <c r="D141" i="12"/>
  <c r="D140" i="12"/>
  <c r="D139" i="12"/>
  <c r="D138" i="12"/>
  <c r="D136" i="12"/>
  <c r="D135" i="12"/>
  <c r="D134" i="12"/>
  <c r="D133" i="12"/>
  <c r="D130" i="12"/>
  <c r="D149" i="12"/>
  <c r="D41" i="12"/>
  <c r="D40" i="12"/>
  <c r="D39" i="12"/>
  <c r="D42" i="12"/>
  <c r="D34" i="12"/>
  <c r="D36" i="12"/>
  <c r="D35" i="12"/>
  <c r="D29" i="12"/>
  <c r="D28" i="12"/>
  <c r="D15" i="12"/>
  <c r="D14" i="12"/>
  <c r="D33" i="12"/>
  <c r="D32" i="12"/>
  <c r="D31" i="12"/>
  <c r="D30" i="12"/>
  <c r="D27" i="12"/>
  <c r="D9" i="12"/>
  <c r="D7" i="12"/>
  <c r="D6" i="12"/>
  <c r="D5" i="12"/>
  <c r="D8" i="12"/>
  <c r="D4" i="12"/>
  <c r="D10" i="12"/>
  <c r="E75" i="1"/>
  <c r="E74" i="1"/>
  <c r="E73" i="1"/>
  <c r="E112" i="1"/>
  <c r="E111" i="1"/>
  <c r="E101" i="1"/>
  <c r="E100" i="1"/>
  <c r="E99" i="1"/>
  <c r="E56" i="1"/>
  <c r="E55" i="1"/>
  <c r="E47" i="1"/>
  <c r="E46" i="1"/>
  <c r="E35" i="1"/>
  <c r="E34" i="1"/>
  <c r="E33" i="1"/>
  <c r="E131" i="1"/>
  <c r="E128" i="1"/>
  <c r="E60" i="1"/>
  <c r="E37" i="1"/>
  <c r="E36" i="1"/>
  <c r="E29" i="1"/>
  <c r="E28" i="1"/>
  <c r="E30" i="1"/>
  <c r="E54" i="1"/>
  <c r="E53" i="1"/>
  <c r="E86" i="1"/>
  <c r="E153" i="1"/>
  <c r="E91" i="1"/>
  <c r="E90" i="1"/>
  <c r="E92" i="1"/>
  <c r="E85" i="1"/>
  <c r="E82" i="1"/>
  <c r="E83" i="1"/>
  <c r="E84" i="1"/>
  <c r="E87" i="1"/>
  <c r="E88" i="1"/>
  <c r="D68" i="12"/>
  <c r="D121" i="12"/>
  <c r="D57" i="12"/>
  <c r="D58" i="12"/>
  <c r="D59" i="12"/>
  <c r="D60" i="12"/>
  <c r="D61" i="12"/>
  <c r="D24" i="12"/>
  <c r="D48" i="12"/>
  <c r="D49" i="12"/>
  <c r="D50" i="12"/>
  <c r="D51" i="12"/>
  <c r="D23" i="12"/>
  <c r="D22" i="12"/>
  <c r="D21" i="12"/>
  <c r="D20" i="12"/>
  <c r="D19" i="12"/>
  <c r="D18" i="12"/>
  <c r="D17" i="12"/>
  <c r="D16" i="12"/>
  <c r="D13" i="12"/>
  <c r="D12" i="12"/>
  <c r="D25" i="12"/>
  <c r="E31" i="1"/>
  <c r="E32" i="1"/>
  <c r="E38" i="1"/>
  <c r="E39" i="1"/>
  <c r="E40" i="1"/>
  <c r="E41" i="1"/>
  <c r="E42" i="1"/>
  <c r="E43" i="1"/>
  <c r="E44" i="1"/>
  <c r="E45" i="1"/>
  <c r="E48" i="1"/>
  <c r="E49" i="1"/>
  <c r="E52" i="1"/>
  <c r="E57" i="1"/>
  <c r="E58" i="1"/>
  <c r="E59" i="1"/>
  <c r="E68" i="1"/>
  <c r="E69" i="1"/>
  <c r="E70" i="1"/>
  <c r="E71" i="1"/>
  <c r="E72" i="1"/>
  <c r="E76" i="1"/>
  <c r="E77" i="1"/>
  <c r="E78" i="1"/>
  <c r="E79" i="1"/>
  <c r="E80" i="1"/>
  <c r="E93" i="1"/>
  <c r="E94" i="1"/>
  <c r="E95" i="1"/>
  <c r="E96" i="1"/>
  <c r="E97" i="1"/>
  <c r="E98" i="1"/>
  <c r="E102" i="1"/>
  <c r="E103" i="1"/>
  <c r="E105" i="1"/>
  <c r="E106" i="1"/>
  <c r="E107" i="1"/>
  <c r="E108" i="1"/>
  <c r="E109" i="1"/>
  <c r="E110" i="1"/>
  <c r="E113" i="1"/>
  <c r="E114" i="1"/>
  <c r="E115" i="1"/>
  <c r="E116" i="1"/>
  <c r="E117" i="1"/>
  <c r="E118" i="1"/>
  <c r="C7" i="1"/>
  <c r="E133" i="1"/>
  <c r="E134" i="1"/>
  <c r="E135" i="1"/>
  <c r="E136" i="1"/>
  <c r="E137" i="1"/>
  <c r="E138" i="1"/>
  <c r="E139" i="1"/>
  <c r="E140" i="1"/>
  <c r="E122" i="1"/>
  <c r="E123" i="1"/>
  <c r="E124" i="1"/>
  <c r="E125" i="1"/>
  <c r="E126" i="1"/>
  <c r="E127" i="1"/>
  <c r="E129" i="1"/>
  <c r="E141" i="1"/>
  <c r="C8" i="1"/>
  <c r="E145" i="1"/>
  <c r="E146" i="1"/>
  <c r="E148" i="1"/>
  <c r="E149" i="1"/>
  <c r="C9" i="1"/>
  <c r="E154" i="1"/>
  <c r="E155" i="1"/>
  <c r="C10" i="1"/>
  <c r="E159" i="1"/>
  <c r="E160" i="1"/>
  <c r="E161" i="1"/>
  <c r="C11" i="1"/>
  <c r="E165" i="1"/>
  <c r="E166" i="1"/>
  <c r="C12" i="1"/>
  <c r="C27" i="7"/>
  <c r="C28" i="7"/>
  <c r="B12" i="8"/>
  <c r="C12" i="8"/>
  <c r="D12" i="8"/>
  <c r="E12" i="8"/>
  <c r="F12" i="8"/>
  <c r="G12" i="8"/>
  <c r="H12" i="8"/>
  <c r="I12" i="8"/>
  <c r="J12" i="8"/>
  <c r="K12" i="8"/>
  <c r="L12" i="8"/>
  <c r="M12" i="8"/>
  <c r="O12" i="8"/>
  <c r="P12" i="8"/>
  <c r="Q12" i="8"/>
  <c r="R12" i="8"/>
  <c r="S12" i="8"/>
  <c r="T12" i="8"/>
  <c r="U12" i="8"/>
  <c r="V12" i="8"/>
  <c r="W12" i="8"/>
  <c r="X12" i="8"/>
  <c r="Y12" i="8"/>
  <c r="Z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11" i="8"/>
  <c r="C11" i="8"/>
  <c r="D11" i="8"/>
  <c r="C29" i="7"/>
  <c r="C34" i="7"/>
  <c r="C35" i="7"/>
  <c r="C36" i="7"/>
  <c r="C37" i="7"/>
  <c r="C38" i="7"/>
  <c r="C39" i="7"/>
  <c r="C40" i="7"/>
  <c r="B13" i="8"/>
  <c r="C13" i="8"/>
  <c r="D13" i="8"/>
  <c r="E13" i="8"/>
  <c r="F13" i="8"/>
  <c r="G13" i="8"/>
  <c r="H13" i="8"/>
  <c r="I13" i="8"/>
  <c r="J13" i="8"/>
  <c r="K13" i="8"/>
  <c r="L13" i="8"/>
  <c r="M13" i="8"/>
  <c r="O13" i="8"/>
  <c r="P13" i="8"/>
  <c r="Q13" i="8"/>
  <c r="R13" i="8"/>
  <c r="S13" i="8"/>
  <c r="T13" i="8"/>
  <c r="U13" i="8"/>
  <c r="V13" i="8"/>
  <c r="W13" i="8"/>
  <c r="X13" i="8"/>
  <c r="Y13" i="8"/>
  <c r="Z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BN34" i="8"/>
  <c r="BA34" i="8"/>
  <c r="AN34" i="8"/>
  <c r="AA34" i="8"/>
  <c r="N34" i="8"/>
  <c r="BN33" i="8"/>
  <c r="BA33" i="8"/>
  <c r="AN33" i="8"/>
  <c r="BN32" i="8"/>
  <c r="BA32" i="8"/>
  <c r="AN32" i="8"/>
  <c r="N32" i="8"/>
  <c r="BN31" i="8"/>
  <c r="BA31" i="8"/>
  <c r="AN31" i="8"/>
  <c r="N31" i="8"/>
  <c r="BN30" i="8"/>
  <c r="BA30" i="8"/>
  <c r="AN30" i="8"/>
  <c r="AA30" i="8"/>
  <c r="N30" i="8"/>
  <c r="BN13" i="8"/>
  <c r="N13" i="8"/>
  <c r="BN12" i="8"/>
  <c r="N12" i="8"/>
  <c r="I6" i="2"/>
  <c r="C17" i="1"/>
  <c r="C18" i="1"/>
  <c r="C19" i="1"/>
  <c r="C20" i="1"/>
  <c r="E11" i="8"/>
  <c r="P21" i="8"/>
  <c r="B4" i="8"/>
  <c r="E63" i="1"/>
  <c r="D37" i="12"/>
  <c r="D52" i="12"/>
  <c r="B17" i="8"/>
  <c r="D62" i="12"/>
  <c r="B18" i="8"/>
  <c r="C18" i="8"/>
  <c r="D18" i="8"/>
  <c r="E18" i="8"/>
  <c r="F18" i="8"/>
  <c r="G18" i="8"/>
  <c r="H18" i="8"/>
  <c r="I18" i="8"/>
  <c r="J18" i="8"/>
  <c r="K18" i="8"/>
  <c r="L18" i="8"/>
  <c r="M18" i="8"/>
  <c r="O18" i="8"/>
  <c r="N18" i="8"/>
  <c r="C17" i="8"/>
  <c r="F11" i="8"/>
  <c r="G11" i="8"/>
  <c r="H11" i="8"/>
  <c r="I11" i="8"/>
  <c r="J11" i="8"/>
  <c r="K11" i="8"/>
  <c r="L11" i="8"/>
  <c r="M11" i="8"/>
  <c r="O11" i="8"/>
  <c r="P11" i="8"/>
  <c r="Q11" i="8"/>
  <c r="R11" i="8"/>
  <c r="S11" i="8"/>
  <c r="T11" i="8"/>
  <c r="U11" i="8"/>
  <c r="V11" i="8"/>
  <c r="W11" i="8"/>
  <c r="X11" i="8"/>
  <c r="Y11" i="8"/>
  <c r="Z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O11" i="8"/>
  <c r="AP11" i="8"/>
  <c r="AQ11" i="8"/>
  <c r="AR11" i="8"/>
  <c r="AS11" i="8"/>
  <c r="AT11" i="8"/>
  <c r="AU11" i="8"/>
  <c r="AV11" i="8"/>
  <c r="AW11" i="8"/>
  <c r="AX11" i="8"/>
  <c r="AY11" i="8"/>
  <c r="AZ11" i="8"/>
  <c r="BB11" i="8"/>
  <c r="N11" i="8"/>
  <c r="Q21" i="8"/>
  <c r="R21" i="8"/>
  <c r="S21" i="8"/>
  <c r="T21" i="8"/>
  <c r="U21" i="8"/>
  <c r="V21" i="8"/>
  <c r="W21" i="8"/>
  <c r="X21" i="8"/>
  <c r="Y21" i="8"/>
  <c r="Z21" i="8"/>
  <c r="AB21" i="8"/>
  <c r="AA21" i="8"/>
  <c r="G6" i="15"/>
  <c r="H6" i="15"/>
  <c r="C5" i="8"/>
  <c r="D17" i="8"/>
  <c r="E17" i="8"/>
  <c r="F17" i="8"/>
  <c r="G17" i="8"/>
  <c r="H17" i="8"/>
  <c r="I17" i="8"/>
  <c r="J17" i="8"/>
  <c r="K17" i="8"/>
  <c r="L17" i="8"/>
  <c r="M17" i="8"/>
  <c r="O17" i="8"/>
  <c r="N17" i="8"/>
  <c r="P18" i="8"/>
  <c r="BC11" i="8"/>
  <c r="BD11" i="8"/>
  <c r="BE11" i="8"/>
  <c r="BF11" i="8"/>
  <c r="BG11" i="8"/>
  <c r="BH11" i="8"/>
  <c r="BI11" i="8"/>
  <c r="BJ11" i="8"/>
  <c r="BK11" i="8"/>
  <c r="BL11" i="8"/>
  <c r="BM11" i="8"/>
  <c r="BN11" i="8"/>
  <c r="AC21" i="8"/>
  <c r="AD21" i="8"/>
  <c r="AE21" i="8"/>
  <c r="AF21" i="8"/>
  <c r="AG21" i="8"/>
  <c r="AH21" i="8"/>
  <c r="AI21" i="8"/>
  <c r="AJ21" i="8"/>
  <c r="AK21" i="8"/>
  <c r="AL21" i="8"/>
  <c r="AM21" i="8"/>
  <c r="AO21" i="8"/>
  <c r="AN21" i="8"/>
  <c r="AA13" i="8"/>
  <c r="AA12" i="8"/>
  <c r="Q18" i="8"/>
  <c r="R18" i="8"/>
  <c r="S18" i="8"/>
  <c r="T18" i="8"/>
  <c r="U18" i="8"/>
  <c r="V18" i="8"/>
  <c r="W18" i="8"/>
  <c r="X18" i="8"/>
  <c r="Y18" i="8"/>
  <c r="Z18" i="8"/>
  <c r="AB18" i="8"/>
  <c r="AA18" i="8"/>
  <c r="P17" i="8"/>
  <c r="AP21" i="8"/>
  <c r="AQ21" i="8"/>
  <c r="AR21" i="8"/>
  <c r="AS21" i="8"/>
  <c r="AT21" i="8"/>
  <c r="AU21" i="8"/>
  <c r="AV21" i="8"/>
  <c r="AW21" i="8"/>
  <c r="AX21" i="8"/>
  <c r="AY21" i="8"/>
  <c r="AZ21" i="8"/>
  <c r="BB21" i="8"/>
  <c r="BA21" i="8"/>
  <c r="BA12" i="8"/>
  <c r="AN12" i="8"/>
  <c r="BA13" i="8"/>
  <c r="AN13" i="8"/>
  <c r="Q17" i="8"/>
  <c r="R17" i="8"/>
  <c r="S17" i="8"/>
  <c r="T17" i="8"/>
  <c r="U17" i="8"/>
  <c r="V17" i="8"/>
  <c r="W17" i="8"/>
  <c r="X17" i="8"/>
  <c r="Y17" i="8"/>
  <c r="Z17" i="8"/>
  <c r="AB17" i="8"/>
  <c r="AA17" i="8"/>
  <c r="AC18" i="8"/>
  <c r="BC21" i="8"/>
  <c r="AD18" i="8"/>
  <c r="AE18" i="8"/>
  <c r="AF18" i="8"/>
  <c r="AG18" i="8"/>
  <c r="AH18" i="8"/>
  <c r="AI18" i="8"/>
  <c r="AJ18" i="8"/>
  <c r="AK18" i="8"/>
  <c r="AL18" i="8"/>
  <c r="AM18" i="8"/>
  <c r="AO18" i="8"/>
  <c r="AN18" i="8"/>
  <c r="AC17" i="8"/>
  <c r="BD21" i="8"/>
  <c r="AA11" i="8"/>
  <c r="AD17" i="8"/>
  <c r="AE17" i="8"/>
  <c r="AF17" i="8"/>
  <c r="AG17" i="8"/>
  <c r="AH17" i="8"/>
  <c r="AI17" i="8"/>
  <c r="AJ17" i="8"/>
  <c r="AK17" i="8"/>
  <c r="AL17" i="8"/>
  <c r="AM17" i="8"/>
  <c r="AO17" i="8"/>
  <c r="AN17" i="8"/>
  <c r="AP18" i="8"/>
  <c r="BE21" i="8"/>
  <c r="AQ18" i="8"/>
  <c r="AR18" i="8"/>
  <c r="AS18" i="8"/>
  <c r="AT18" i="8"/>
  <c r="AU18" i="8"/>
  <c r="AV18" i="8"/>
  <c r="AW18" i="8"/>
  <c r="AX18" i="8"/>
  <c r="AY18" i="8"/>
  <c r="AZ18" i="8"/>
  <c r="BB18" i="8"/>
  <c r="BA18" i="8"/>
  <c r="AP17" i="8"/>
  <c r="BF21" i="8"/>
  <c r="AQ17" i="8"/>
  <c r="AR17" i="8"/>
  <c r="AS17" i="8"/>
  <c r="AT17" i="8"/>
  <c r="AU17" i="8"/>
  <c r="AV17" i="8"/>
  <c r="AW17" i="8"/>
  <c r="AX17" i="8"/>
  <c r="AY17" i="8"/>
  <c r="AZ17" i="8"/>
  <c r="BB17" i="8"/>
  <c r="BA17" i="8"/>
  <c r="BC18" i="8"/>
  <c r="BG21" i="8"/>
  <c r="BD18" i="8"/>
  <c r="BE18" i="8"/>
  <c r="BF18" i="8"/>
  <c r="BG18" i="8"/>
  <c r="BH18" i="8"/>
  <c r="BI18" i="8"/>
  <c r="BJ18" i="8"/>
  <c r="BK18" i="8"/>
  <c r="BL18" i="8"/>
  <c r="BM18" i="8"/>
  <c r="BN18" i="8"/>
  <c r="BC17" i="8"/>
  <c r="BH21" i="8"/>
  <c r="BD17" i="8"/>
  <c r="BE17" i="8"/>
  <c r="BF17" i="8"/>
  <c r="BG17" i="8"/>
  <c r="BH17" i="8"/>
  <c r="BI17" i="8"/>
  <c r="BJ17" i="8"/>
  <c r="BK17" i="8"/>
  <c r="BL17" i="8"/>
  <c r="BM17" i="8"/>
  <c r="BN17" i="8"/>
  <c r="BI21" i="8"/>
  <c r="BJ21" i="8"/>
  <c r="BK21" i="8"/>
  <c r="BL21" i="8"/>
  <c r="BM21" i="8"/>
  <c r="BN21" i="8"/>
  <c r="AN11" i="8"/>
  <c r="BA11" i="8"/>
  <c r="E50" i="1"/>
  <c r="E64" i="1"/>
  <c r="C6" i="1"/>
  <c r="B27" i="8"/>
  <c r="D39" i="8"/>
  <c r="F14" i="19"/>
  <c r="H13" i="19"/>
  <c r="B38" i="8"/>
  <c r="G13" i="19"/>
  <c r="C19" i="8"/>
  <c r="D22" i="8"/>
  <c r="D23" i="8"/>
  <c r="D24" i="8"/>
  <c r="D25" i="8"/>
  <c r="N21" i="8"/>
  <c r="Q28" i="8"/>
  <c r="R28" i="8"/>
  <c r="S28" i="8"/>
  <c r="T28" i="8"/>
  <c r="U28" i="8"/>
  <c r="V28" i="8"/>
  <c r="W28" i="8"/>
  <c r="X28" i="8"/>
  <c r="Y28" i="8"/>
  <c r="Z28" i="8"/>
  <c r="AB28" i="8"/>
  <c r="AA28" i="8"/>
  <c r="E39" i="8"/>
  <c r="F39" i="8"/>
  <c r="G39" i="8"/>
  <c r="H39" i="8"/>
  <c r="I39" i="8"/>
  <c r="J39" i="8"/>
  <c r="K39" i="8"/>
  <c r="L39" i="8"/>
  <c r="M39" i="8"/>
  <c r="O39" i="8"/>
  <c r="N39" i="8"/>
  <c r="I13" i="19"/>
  <c r="F15" i="19"/>
  <c r="G14" i="19"/>
  <c r="E25" i="8"/>
  <c r="F25" i="8"/>
  <c r="G25" i="8"/>
  <c r="H25" i="8"/>
  <c r="I25" i="8"/>
  <c r="J25" i="8"/>
  <c r="K25" i="8"/>
  <c r="L25" i="8"/>
  <c r="M25" i="8"/>
  <c r="O25" i="8"/>
  <c r="N25" i="8"/>
  <c r="E24" i="8"/>
  <c r="F24" i="8"/>
  <c r="G24" i="8"/>
  <c r="H24" i="8"/>
  <c r="I24" i="8"/>
  <c r="J24" i="8"/>
  <c r="K24" i="8"/>
  <c r="L24" i="8"/>
  <c r="M24" i="8"/>
  <c r="O24" i="8"/>
  <c r="N24" i="8"/>
  <c r="E23" i="8"/>
  <c r="F23" i="8"/>
  <c r="G23" i="8"/>
  <c r="H23" i="8"/>
  <c r="I23" i="8"/>
  <c r="J23" i="8"/>
  <c r="K23" i="8"/>
  <c r="L23" i="8"/>
  <c r="M23" i="8"/>
  <c r="O23" i="8"/>
  <c r="N23" i="8"/>
  <c r="E22" i="8"/>
  <c r="F22" i="8"/>
  <c r="G22" i="8"/>
  <c r="H22" i="8"/>
  <c r="I22" i="8"/>
  <c r="J22" i="8"/>
  <c r="K22" i="8"/>
  <c r="L22" i="8"/>
  <c r="M22" i="8"/>
  <c r="O22" i="8"/>
  <c r="N22" i="8"/>
  <c r="D19" i="8"/>
  <c r="AC28" i="8"/>
  <c r="AD28" i="8"/>
  <c r="AE28" i="8"/>
  <c r="AF28" i="8"/>
  <c r="AG28" i="8"/>
  <c r="AH28" i="8"/>
  <c r="AI28" i="8"/>
  <c r="AJ28" i="8"/>
  <c r="AK28" i="8"/>
  <c r="AL28" i="8"/>
  <c r="AM28" i="8"/>
  <c r="AO28" i="8"/>
  <c r="AN28" i="8"/>
  <c r="P39" i="8"/>
  <c r="Q39" i="8"/>
  <c r="R39" i="8"/>
  <c r="S39" i="8"/>
  <c r="T39" i="8"/>
  <c r="U39" i="8"/>
  <c r="V39" i="8"/>
  <c r="W39" i="8"/>
  <c r="X39" i="8"/>
  <c r="Y39" i="8"/>
  <c r="Z39" i="8"/>
  <c r="AB39" i="8"/>
  <c r="AA39" i="8"/>
  <c r="J13" i="19"/>
  <c r="H14" i="19"/>
  <c r="C38" i="8"/>
  <c r="B37" i="8"/>
  <c r="I14" i="19"/>
  <c r="F16" i="19"/>
  <c r="G15" i="19"/>
  <c r="E19" i="8"/>
  <c r="P22" i="8"/>
  <c r="P23" i="8"/>
  <c r="P24" i="8"/>
  <c r="P25" i="8"/>
  <c r="AP28" i="8"/>
  <c r="AQ28" i="8"/>
  <c r="AR28" i="8"/>
  <c r="AS28" i="8"/>
  <c r="AT28" i="8"/>
  <c r="AU28" i="8"/>
  <c r="AV28" i="8"/>
  <c r="AW28" i="8"/>
  <c r="AX28" i="8"/>
  <c r="AY28" i="8"/>
  <c r="AZ28" i="8"/>
  <c r="BB28" i="8"/>
  <c r="BA28" i="8"/>
  <c r="AC39" i="8"/>
  <c r="AD39" i="8"/>
  <c r="AE39" i="8"/>
  <c r="AF39" i="8"/>
  <c r="AG39" i="8"/>
  <c r="AH39" i="8"/>
  <c r="AI39" i="8"/>
  <c r="AJ39" i="8"/>
  <c r="AK39" i="8"/>
  <c r="AL39" i="8"/>
  <c r="AM39" i="8"/>
  <c r="AO39" i="8"/>
  <c r="AN39" i="8"/>
  <c r="J14" i="19"/>
  <c r="H15" i="19"/>
  <c r="D38" i="8"/>
  <c r="C37" i="8"/>
  <c r="I15" i="19"/>
  <c r="F17" i="19"/>
  <c r="G16" i="19"/>
  <c r="Q25" i="8"/>
  <c r="R25" i="8"/>
  <c r="S25" i="8"/>
  <c r="T25" i="8"/>
  <c r="U25" i="8"/>
  <c r="V25" i="8"/>
  <c r="W25" i="8"/>
  <c r="X25" i="8"/>
  <c r="Y25" i="8"/>
  <c r="Z25" i="8"/>
  <c r="AB25" i="8"/>
  <c r="AA25" i="8"/>
  <c r="Q24" i="8"/>
  <c r="R24" i="8"/>
  <c r="S24" i="8"/>
  <c r="T24" i="8"/>
  <c r="U24" i="8"/>
  <c r="V24" i="8"/>
  <c r="W24" i="8"/>
  <c r="X24" i="8"/>
  <c r="Y24" i="8"/>
  <c r="Z24" i="8"/>
  <c r="AB24" i="8"/>
  <c r="AA24" i="8"/>
  <c r="Q23" i="8"/>
  <c r="R23" i="8"/>
  <c r="S23" i="8"/>
  <c r="T23" i="8"/>
  <c r="U23" i="8"/>
  <c r="V23" i="8"/>
  <c r="W23" i="8"/>
  <c r="X23" i="8"/>
  <c r="Y23" i="8"/>
  <c r="Z23" i="8"/>
  <c r="AB23" i="8"/>
  <c r="AA23" i="8"/>
  <c r="Q22" i="8"/>
  <c r="R22" i="8"/>
  <c r="S22" i="8"/>
  <c r="T22" i="8"/>
  <c r="U22" i="8"/>
  <c r="V22" i="8"/>
  <c r="W22" i="8"/>
  <c r="X22" i="8"/>
  <c r="Y22" i="8"/>
  <c r="Z22" i="8"/>
  <c r="AB22" i="8"/>
  <c r="AA22" i="8"/>
  <c r="F19" i="8"/>
  <c r="BC28" i="8"/>
  <c r="BD28" i="8"/>
  <c r="BE28" i="8"/>
  <c r="BF28" i="8"/>
  <c r="BG28" i="8"/>
  <c r="BH28" i="8"/>
  <c r="BI28" i="8"/>
  <c r="BJ28" i="8"/>
  <c r="BK28" i="8"/>
  <c r="BL28" i="8"/>
  <c r="BM28" i="8"/>
  <c r="BN28" i="8"/>
  <c r="AP39" i="8"/>
  <c r="AQ39" i="8"/>
  <c r="AR39" i="8"/>
  <c r="AS39" i="8"/>
  <c r="AT39" i="8"/>
  <c r="AU39" i="8"/>
  <c r="AV39" i="8"/>
  <c r="AW39" i="8"/>
  <c r="AX39" i="8"/>
  <c r="AY39" i="8"/>
  <c r="AZ39" i="8"/>
  <c r="BB39" i="8"/>
  <c r="BA39" i="8"/>
  <c r="J15" i="19"/>
  <c r="H16" i="19"/>
  <c r="E38" i="8"/>
  <c r="D37" i="8"/>
  <c r="I16" i="19"/>
  <c r="F18" i="19"/>
  <c r="G17" i="19"/>
  <c r="G19" i="8"/>
  <c r="AC22" i="8"/>
  <c r="AD22" i="8"/>
  <c r="AE22" i="8"/>
  <c r="AF22" i="8"/>
  <c r="AG22" i="8"/>
  <c r="AH22" i="8"/>
  <c r="AI22" i="8"/>
  <c r="AJ22" i="8"/>
  <c r="AK22" i="8"/>
  <c r="AL22" i="8"/>
  <c r="AM22" i="8"/>
  <c r="AO22" i="8"/>
  <c r="AN22" i="8"/>
  <c r="AC23" i="8"/>
  <c r="AD23" i="8"/>
  <c r="AE23" i="8"/>
  <c r="AF23" i="8"/>
  <c r="AG23" i="8"/>
  <c r="AH23" i="8"/>
  <c r="AI23" i="8"/>
  <c r="AJ23" i="8"/>
  <c r="AK23" i="8"/>
  <c r="AL23" i="8"/>
  <c r="AM23" i="8"/>
  <c r="AO23" i="8"/>
  <c r="AN23" i="8"/>
  <c r="AC24" i="8"/>
  <c r="AD24" i="8"/>
  <c r="AE24" i="8"/>
  <c r="AF24" i="8"/>
  <c r="AG24" i="8"/>
  <c r="AH24" i="8"/>
  <c r="AI24" i="8"/>
  <c r="AJ24" i="8"/>
  <c r="AK24" i="8"/>
  <c r="AL24" i="8"/>
  <c r="AM24" i="8"/>
  <c r="AO24" i="8"/>
  <c r="AN24" i="8"/>
  <c r="AC25" i="8"/>
  <c r="AD25" i="8"/>
  <c r="AE25" i="8"/>
  <c r="AF25" i="8"/>
  <c r="AG25" i="8"/>
  <c r="AH25" i="8"/>
  <c r="AI25" i="8"/>
  <c r="AJ25" i="8"/>
  <c r="AK25" i="8"/>
  <c r="AL25" i="8"/>
  <c r="AM25" i="8"/>
  <c r="AO25" i="8"/>
  <c r="AN25" i="8"/>
  <c r="BC39" i="8"/>
  <c r="BD39" i="8"/>
  <c r="BE39" i="8"/>
  <c r="BF39" i="8"/>
  <c r="BG39" i="8"/>
  <c r="BH39" i="8"/>
  <c r="BI39" i="8"/>
  <c r="BJ39" i="8"/>
  <c r="BK39" i="8"/>
  <c r="BL39" i="8"/>
  <c r="BM39" i="8"/>
  <c r="BN39" i="8"/>
  <c r="J16" i="19"/>
  <c r="H17" i="19"/>
  <c r="F38" i="8"/>
  <c r="E37" i="8"/>
  <c r="I17" i="19"/>
  <c r="F19" i="19"/>
  <c r="G18" i="19"/>
  <c r="AP25" i="8"/>
  <c r="AQ25" i="8"/>
  <c r="AR25" i="8"/>
  <c r="AS25" i="8"/>
  <c r="AT25" i="8"/>
  <c r="AU25" i="8"/>
  <c r="AV25" i="8"/>
  <c r="AW25" i="8"/>
  <c r="AX25" i="8"/>
  <c r="AY25" i="8"/>
  <c r="AZ25" i="8"/>
  <c r="BB25" i="8"/>
  <c r="BA25" i="8"/>
  <c r="AP24" i="8"/>
  <c r="AQ24" i="8"/>
  <c r="AR24" i="8"/>
  <c r="AS24" i="8"/>
  <c r="AT24" i="8"/>
  <c r="AU24" i="8"/>
  <c r="AV24" i="8"/>
  <c r="AW24" i="8"/>
  <c r="AX24" i="8"/>
  <c r="AY24" i="8"/>
  <c r="AZ24" i="8"/>
  <c r="BB24" i="8"/>
  <c r="BA24" i="8"/>
  <c r="AP23" i="8"/>
  <c r="AQ23" i="8"/>
  <c r="AR23" i="8"/>
  <c r="AS23" i="8"/>
  <c r="AT23" i="8"/>
  <c r="AU23" i="8"/>
  <c r="AV23" i="8"/>
  <c r="AW23" i="8"/>
  <c r="AX23" i="8"/>
  <c r="AY23" i="8"/>
  <c r="AZ23" i="8"/>
  <c r="BB23" i="8"/>
  <c r="BA23" i="8"/>
  <c r="AP22" i="8"/>
  <c r="AQ22" i="8"/>
  <c r="AR22" i="8"/>
  <c r="AS22" i="8"/>
  <c r="AT22" i="8"/>
  <c r="AU22" i="8"/>
  <c r="AV22" i="8"/>
  <c r="AW22" i="8"/>
  <c r="AX22" i="8"/>
  <c r="AY22" i="8"/>
  <c r="AZ22" i="8"/>
  <c r="BB22" i="8"/>
  <c r="BA22" i="8"/>
  <c r="H19" i="8"/>
  <c r="J17" i="19"/>
  <c r="H18" i="19"/>
  <c r="G38" i="8"/>
  <c r="F37" i="8"/>
  <c r="I18" i="19"/>
  <c r="F20" i="19"/>
  <c r="G19" i="19"/>
  <c r="I19" i="8"/>
  <c r="BC22" i="8"/>
  <c r="BD22" i="8"/>
  <c r="BE22" i="8"/>
  <c r="BF22" i="8"/>
  <c r="BG22" i="8"/>
  <c r="BH22" i="8"/>
  <c r="BI22" i="8"/>
  <c r="BJ22" i="8"/>
  <c r="BK22" i="8"/>
  <c r="BL22" i="8"/>
  <c r="BM22" i="8"/>
  <c r="BN22" i="8"/>
  <c r="BC23" i="8"/>
  <c r="BD23" i="8"/>
  <c r="BE23" i="8"/>
  <c r="BF23" i="8"/>
  <c r="BG23" i="8"/>
  <c r="BH23" i="8"/>
  <c r="BI23" i="8"/>
  <c r="BJ23" i="8"/>
  <c r="BK23" i="8"/>
  <c r="BL23" i="8"/>
  <c r="BM23" i="8"/>
  <c r="BN23" i="8"/>
  <c r="BC24" i="8"/>
  <c r="BD24" i="8"/>
  <c r="BE24" i="8"/>
  <c r="BF24" i="8"/>
  <c r="BG24" i="8"/>
  <c r="BH24" i="8"/>
  <c r="BI24" i="8"/>
  <c r="BJ24" i="8"/>
  <c r="BK24" i="8"/>
  <c r="BL24" i="8"/>
  <c r="BM24" i="8"/>
  <c r="BN24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J18" i="19"/>
  <c r="H19" i="19"/>
  <c r="H38" i="8"/>
  <c r="G37" i="8"/>
  <c r="I19" i="19"/>
  <c r="F21" i="19"/>
  <c r="G20" i="19"/>
  <c r="J19" i="8"/>
  <c r="J19" i="19"/>
  <c r="H20" i="19"/>
  <c r="I38" i="8"/>
  <c r="H37" i="8"/>
  <c r="I20" i="19"/>
  <c r="F22" i="19"/>
  <c r="G21" i="19"/>
  <c r="K19" i="8"/>
  <c r="J20" i="19"/>
  <c r="H21" i="19"/>
  <c r="J38" i="8"/>
  <c r="I37" i="8"/>
  <c r="I21" i="19"/>
  <c r="F23" i="19"/>
  <c r="G22" i="19"/>
  <c r="L19" i="8"/>
  <c r="J21" i="19"/>
  <c r="H22" i="19"/>
  <c r="K38" i="8"/>
  <c r="J37" i="8"/>
  <c r="I22" i="19"/>
  <c r="F24" i="19"/>
  <c r="G23" i="19"/>
  <c r="M19" i="8"/>
  <c r="J22" i="19"/>
  <c r="H23" i="19"/>
  <c r="L38" i="8"/>
  <c r="K37" i="8"/>
  <c r="I23" i="19"/>
  <c r="F25" i="19"/>
  <c r="G24" i="19"/>
  <c r="O19" i="8"/>
  <c r="N19" i="8"/>
  <c r="J23" i="19"/>
  <c r="H24" i="19"/>
  <c r="M38" i="8"/>
  <c r="N38" i="8"/>
  <c r="L37" i="8"/>
  <c r="I24" i="19"/>
  <c r="F26" i="19"/>
  <c r="G25" i="19"/>
  <c r="P19" i="8"/>
  <c r="J24" i="19"/>
  <c r="H25" i="19"/>
  <c r="O38" i="8"/>
  <c r="M37" i="8"/>
  <c r="N37" i="8"/>
  <c r="I25" i="19"/>
  <c r="F27" i="19"/>
  <c r="G26" i="19"/>
  <c r="Q19" i="8"/>
  <c r="J25" i="19"/>
  <c r="H26" i="19"/>
  <c r="P38" i="8"/>
  <c r="O37" i="8"/>
  <c r="I26" i="19"/>
  <c r="F28" i="19"/>
  <c r="G27" i="19"/>
  <c r="R19" i="8"/>
  <c r="J26" i="19"/>
  <c r="H27" i="19"/>
  <c r="Q38" i="8"/>
  <c r="P37" i="8"/>
  <c r="I27" i="19"/>
  <c r="F29" i="19"/>
  <c r="G28" i="19"/>
  <c r="S19" i="8"/>
  <c r="J27" i="19"/>
  <c r="H28" i="19"/>
  <c r="R38" i="8"/>
  <c r="Q37" i="8"/>
  <c r="I28" i="19"/>
  <c r="F30" i="19"/>
  <c r="G29" i="19"/>
  <c r="T19" i="8"/>
  <c r="J28" i="19"/>
  <c r="H29" i="19"/>
  <c r="S38" i="8"/>
  <c r="R37" i="8"/>
  <c r="I29" i="19"/>
  <c r="F31" i="19"/>
  <c r="G30" i="19"/>
  <c r="U19" i="8"/>
  <c r="J29" i="19"/>
  <c r="H30" i="19"/>
  <c r="T38" i="8"/>
  <c r="S37" i="8"/>
  <c r="I30" i="19"/>
  <c r="F32" i="19"/>
  <c r="G31" i="19"/>
  <c r="V19" i="8"/>
  <c r="J30" i="19"/>
  <c r="H31" i="19"/>
  <c r="U38" i="8"/>
  <c r="T37" i="8"/>
  <c r="I31" i="19"/>
  <c r="F33" i="19"/>
  <c r="G32" i="19"/>
  <c r="W19" i="8"/>
  <c r="J31" i="19"/>
  <c r="H32" i="19"/>
  <c r="V38" i="8"/>
  <c r="U37" i="8"/>
  <c r="I32" i="19"/>
  <c r="F34" i="19"/>
  <c r="G33" i="19"/>
  <c r="X19" i="8"/>
  <c r="J32" i="19"/>
  <c r="H33" i="19"/>
  <c r="W38" i="8"/>
  <c r="V37" i="8"/>
  <c r="I33" i="19"/>
  <c r="F35" i="19"/>
  <c r="G34" i="19"/>
  <c r="Y19" i="8"/>
  <c r="J33" i="19"/>
  <c r="H34" i="19"/>
  <c r="X38" i="8"/>
  <c r="W37" i="8"/>
  <c r="I34" i="19"/>
  <c r="F36" i="19"/>
  <c r="G35" i="19"/>
  <c r="Z19" i="8"/>
  <c r="J34" i="19"/>
  <c r="H35" i="19"/>
  <c r="Y38" i="8"/>
  <c r="X37" i="8"/>
  <c r="I35" i="19"/>
  <c r="F37" i="19"/>
  <c r="G36" i="19"/>
  <c r="AB19" i="8"/>
  <c r="AA19" i="8"/>
  <c r="J35" i="19"/>
  <c r="H36" i="19"/>
  <c r="Z38" i="8"/>
  <c r="Y37" i="8"/>
  <c r="AA38" i="8"/>
  <c r="I36" i="19"/>
  <c r="F38" i="19"/>
  <c r="G37" i="19"/>
  <c r="AC19" i="8"/>
  <c r="J36" i="19"/>
  <c r="H37" i="19"/>
  <c r="AB38" i="8"/>
  <c r="Z37" i="8"/>
  <c r="AA37" i="8"/>
  <c r="I37" i="19"/>
  <c r="F39" i="19"/>
  <c r="G38" i="19"/>
  <c r="AD19" i="8"/>
  <c r="J37" i="19"/>
  <c r="H38" i="19"/>
  <c r="AC38" i="8"/>
  <c r="AB37" i="8"/>
  <c r="I38" i="19"/>
  <c r="F40" i="19"/>
  <c r="G39" i="19"/>
  <c r="AE19" i="8"/>
  <c r="J38" i="19"/>
  <c r="H39" i="19"/>
  <c r="AD38" i="8"/>
  <c r="AC37" i="8"/>
  <c r="I39" i="19"/>
  <c r="F41" i="19"/>
  <c r="G40" i="19"/>
  <c r="AF19" i="8"/>
  <c r="J39" i="19"/>
  <c r="H40" i="19"/>
  <c r="AE38" i="8"/>
  <c r="AD37" i="8"/>
  <c r="I40" i="19"/>
  <c r="F42" i="19"/>
  <c r="G41" i="19"/>
  <c r="AG19" i="8"/>
  <c r="J40" i="19"/>
  <c r="H41" i="19"/>
  <c r="AF38" i="8"/>
  <c r="AE37" i="8"/>
  <c r="I41" i="19"/>
  <c r="F43" i="19"/>
  <c r="G42" i="19"/>
  <c r="AH19" i="8"/>
  <c r="J41" i="19"/>
  <c r="H42" i="19"/>
  <c r="AG38" i="8"/>
  <c r="AF37" i="8"/>
  <c r="I42" i="19"/>
  <c r="F44" i="19"/>
  <c r="G43" i="19"/>
  <c r="AI19" i="8"/>
  <c r="J42" i="19"/>
  <c r="H43" i="19"/>
  <c r="AH38" i="8"/>
  <c r="AG37" i="8"/>
  <c r="I43" i="19"/>
  <c r="F45" i="19"/>
  <c r="G44" i="19"/>
  <c r="AJ19" i="8"/>
  <c r="J43" i="19"/>
  <c r="H44" i="19"/>
  <c r="AI38" i="8"/>
  <c r="AH37" i="8"/>
  <c r="I44" i="19"/>
  <c r="F46" i="19"/>
  <c r="G45" i="19"/>
  <c r="AK19" i="8"/>
  <c r="J44" i="19"/>
  <c r="H45" i="19"/>
  <c r="AJ38" i="8"/>
  <c r="AI37" i="8"/>
  <c r="I45" i="19"/>
  <c r="F47" i="19"/>
  <c r="G46" i="19"/>
  <c r="AL19" i="8"/>
  <c r="J45" i="19"/>
  <c r="H46" i="19"/>
  <c r="AK38" i="8"/>
  <c r="AJ37" i="8"/>
  <c r="I46" i="19"/>
  <c r="F48" i="19"/>
  <c r="G47" i="19"/>
  <c r="AM19" i="8"/>
  <c r="J46" i="19"/>
  <c r="H47" i="19"/>
  <c r="AL38" i="8"/>
  <c r="AK37" i="8"/>
  <c r="I47" i="19"/>
  <c r="F49" i="19"/>
  <c r="G48" i="19"/>
  <c r="AO19" i="8"/>
  <c r="AN19" i="8"/>
  <c r="J47" i="19"/>
  <c r="H48" i="19"/>
  <c r="AM38" i="8"/>
  <c r="AL37" i="8"/>
  <c r="AN38" i="8"/>
  <c r="I48" i="19"/>
  <c r="F50" i="19"/>
  <c r="G49" i="19"/>
  <c r="AP19" i="8"/>
  <c r="J48" i="19"/>
  <c r="H49" i="19"/>
  <c r="AO38" i="8"/>
  <c r="AM37" i="8"/>
  <c r="AN37" i="8"/>
  <c r="I49" i="19"/>
  <c r="F51" i="19"/>
  <c r="G50" i="19"/>
  <c r="AQ19" i="8"/>
  <c r="J49" i="19"/>
  <c r="H50" i="19"/>
  <c r="AP38" i="8"/>
  <c r="AO37" i="8"/>
  <c r="I50" i="19"/>
  <c r="F52" i="19"/>
  <c r="G51" i="19"/>
  <c r="AR19" i="8"/>
  <c r="J50" i="19"/>
  <c r="H51" i="19"/>
  <c r="AQ38" i="8"/>
  <c r="AP37" i="8"/>
  <c r="I51" i="19"/>
  <c r="F53" i="19"/>
  <c r="G52" i="19"/>
  <c r="AS19" i="8"/>
  <c r="J51" i="19"/>
  <c r="H52" i="19"/>
  <c r="AR38" i="8"/>
  <c r="AQ37" i="8"/>
  <c r="I52" i="19"/>
  <c r="F54" i="19"/>
  <c r="G53" i="19"/>
  <c r="AT19" i="8"/>
  <c r="J52" i="19"/>
  <c r="H53" i="19"/>
  <c r="AS38" i="8"/>
  <c r="AR37" i="8"/>
  <c r="I53" i="19"/>
  <c r="F55" i="19"/>
  <c r="G54" i="19"/>
  <c r="AU19" i="8"/>
  <c r="J53" i="19"/>
  <c r="H54" i="19"/>
  <c r="AT38" i="8"/>
  <c r="AS37" i="8"/>
  <c r="I54" i="19"/>
  <c r="F56" i="19"/>
  <c r="G55" i="19"/>
  <c r="AV19" i="8"/>
  <c r="J54" i="19"/>
  <c r="H55" i="19"/>
  <c r="AU38" i="8"/>
  <c r="AT37" i="8"/>
  <c r="I55" i="19"/>
  <c r="F57" i="19"/>
  <c r="G56" i="19"/>
  <c r="AW19" i="8"/>
  <c r="J55" i="19"/>
  <c r="H56" i="19"/>
  <c r="AV38" i="8"/>
  <c r="AU37" i="8"/>
  <c r="I56" i="19"/>
  <c r="F58" i="19"/>
  <c r="G57" i="19"/>
  <c r="AX19" i="8"/>
  <c r="J56" i="19"/>
  <c r="H57" i="19"/>
  <c r="AW38" i="8"/>
  <c r="AV37" i="8"/>
  <c r="I57" i="19"/>
  <c r="F59" i="19"/>
  <c r="G58" i="19"/>
  <c r="AY19" i="8"/>
  <c r="J57" i="19"/>
  <c r="H58" i="19"/>
  <c r="AX38" i="8"/>
  <c r="AW37" i="8"/>
  <c r="I58" i="19"/>
  <c r="F60" i="19"/>
  <c r="G59" i="19"/>
  <c r="AZ19" i="8"/>
  <c r="J58" i="19"/>
  <c r="H59" i="19"/>
  <c r="AY38" i="8"/>
  <c r="AX37" i="8"/>
  <c r="I59" i="19"/>
  <c r="F61" i="19"/>
  <c r="G60" i="19"/>
  <c r="BB19" i="8"/>
  <c r="BA19" i="8"/>
  <c r="J59" i="19"/>
  <c r="H60" i="19"/>
  <c r="AZ38" i="8"/>
  <c r="AY37" i="8"/>
  <c r="BA38" i="8"/>
  <c r="I60" i="19"/>
  <c r="F62" i="19"/>
  <c r="G61" i="19"/>
  <c r="BC19" i="8"/>
  <c r="J60" i="19"/>
  <c r="H61" i="19"/>
  <c r="BB38" i="8"/>
  <c r="AZ37" i="8"/>
  <c r="BA37" i="8"/>
  <c r="I61" i="19"/>
  <c r="F63" i="19"/>
  <c r="G62" i="19"/>
  <c r="BD19" i="8"/>
  <c r="J61" i="19"/>
  <c r="H62" i="19"/>
  <c r="BC38" i="8"/>
  <c r="BB37" i="8"/>
  <c r="I62" i="19"/>
  <c r="F64" i="19"/>
  <c r="G63" i="19"/>
  <c r="BE19" i="8"/>
  <c r="J62" i="19"/>
  <c r="H63" i="19"/>
  <c r="BD38" i="8"/>
  <c r="BC37" i="8"/>
  <c r="I63" i="19"/>
  <c r="F65" i="19"/>
  <c r="G64" i="19"/>
  <c r="BF19" i="8"/>
  <c r="J63" i="19"/>
  <c r="H64" i="19"/>
  <c r="BE38" i="8"/>
  <c r="BD37" i="8"/>
  <c r="I64" i="19"/>
  <c r="F66" i="19"/>
  <c r="G65" i="19"/>
  <c r="BG19" i="8"/>
  <c r="J64" i="19"/>
  <c r="H65" i="19"/>
  <c r="BF38" i="8"/>
  <c r="BE37" i="8"/>
  <c r="I65" i="19"/>
  <c r="F67" i="19"/>
  <c r="G66" i="19"/>
  <c r="BH19" i="8"/>
  <c r="J65" i="19"/>
  <c r="H66" i="19"/>
  <c r="BG38" i="8"/>
  <c r="BF37" i="8"/>
  <c r="I66" i="19"/>
  <c r="F68" i="19"/>
  <c r="G67" i="19"/>
  <c r="BI19" i="8"/>
  <c r="J66" i="19"/>
  <c r="H67" i="19"/>
  <c r="BH38" i="8"/>
  <c r="BG37" i="8"/>
  <c r="I67" i="19"/>
  <c r="F69" i="19"/>
  <c r="G68" i="19"/>
  <c r="BJ19" i="8"/>
  <c r="J67" i="19"/>
  <c r="H68" i="19"/>
  <c r="BI38" i="8"/>
  <c r="BH37" i="8"/>
  <c r="I68" i="19"/>
  <c r="F70" i="19"/>
  <c r="G69" i="19"/>
  <c r="BK19" i="8"/>
  <c r="J68" i="19"/>
  <c r="H69" i="19"/>
  <c r="BJ38" i="8"/>
  <c r="BI37" i="8"/>
  <c r="I69" i="19"/>
  <c r="F71" i="19"/>
  <c r="G70" i="19"/>
  <c r="BL19" i="8"/>
  <c r="J69" i="19"/>
  <c r="H70" i="19"/>
  <c r="BK38" i="8"/>
  <c r="BJ37" i="8"/>
  <c r="I70" i="19"/>
  <c r="F72" i="19"/>
  <c r="G71" i="19"/>
  <c r="BM19" i="8"/>
  <c r="J70" i="19"/>
  <c r="H71" i="19"/>
  <c r="BL38" i="8"/>
  <c r="BK37" i="8"/>
  <c r="I71" i="19"/>
  <c r="F73" i="19"/>
  <c r="G72" i="19"/>
  <c r="BN19" i="8"/>
  <c r="J71" i="19"/>
  <c r="H72" i="19"/>
  <c r="BM38" i="8"/>
  <c r="BL37" i="8"/>
  <c r="BN38" i="8"/>
  <c r="I72" i="19"/>
  <c r="F74" i="19"/>
  <c r="J73" i="19"/>
  <c r="I73" i="19"/>
  <c r="H73" i="19"/>
  <c r="G73" i="19"/>
  <c r="J72" i="19"/>
  <c r="BM37" i="8"/>
  <c r="BN37" i="8"/>
  <c r="F75" i="19"/>
  <c r="J74" i="19"/>
  <c r="I74" i="19"/>
  <c r="H74" i="19"/>
  <c r="G74" i="19"/>
  <c r="F76" i="19"/>
  <c r="J75" i="19"/>
  <c r="I75" i="19"/>
  <c r="H75" i="19"/>
  <c r="G75" i="19"/>
  <c r="F77" i="19"/>
  <c r="J76" i="19"/>
  <c r="I76" i="19"/>
  <c r="H76" i="19"/>
  <c r="G76" i="19"/>
  <c r="F78" i="19"/>
  <c r="J77" i="19"/>
  <c r="I77" i="19"/>
  <c r="H77" i="19"/>
  <c r="G77" i="19"/>
  <c r="F79" i="19"/>
  <c r="J78" i="19"/>
  <c r="I78" i="19"/>
  <c r="H78" i="19"/>
  <c r="G78" i="19"/>
  <c r="F80" i="19"/>
  <c r="J79" i="19"/>
  <c r="I79" i="19"/>
  <c r="H79" i="19"/>
  <c r="G79" i="19"/>
  <c r="F81" i="19"/>
  <c r="J80" i="19"/>
  <c r="I80" i="19"/>
  <c r="H80" i="19"/>
  <c r="G80" i="19"/>
  <c r="F82" i="19"/>
  <c r="J81" i="19"/>
  <c r="I81" i="19"/>
  <c r="H81" i="19"/>
  <c r="G81" i="19"/>
  <c r="F83" i="19"/>
  <c r="J82" i="19"/>
  <c r="I82" i="19"/>
  <c r="H82" i="19"/>
  <c r="G82" i="19"/>
  <c r="F84" i="19"/>
  <c r="J83" i="19"/>
  <c r="I83" i="19"/>
  <c r="H83" i="19"/>
  <c r="G83" i="19"/>
  <c r="F85" i="19"/>
  <c r="J84" i="19"/>
  <c r="I84" i="19"/>
  <c r="H84" i="19"/>
  <c r="G84" i="19"/>
  <c r="F86" i="19"/>
  <c r="J85" i="19"/>
  <c r="I85" i="19"/>
  <c r="H85" i="19"/>
  <c r="G85" i="19"/>
  <c r="F87" i="19"/>
  <c r="J86" i="19"/>
  <c r="I86" i="19"/>
  <c r="H86" i="19"/>
  <c r="G86" i="19"/>
  <c r="F88" i="19"/>
  <c r="J87" i="19"/>
  <c r="I87" i="19"/>
  <c r="H87" i="19"/>
  <c r="G87" i="19"/>
  <c r="F89" i="19"/>
  <c r="J88" i="19"/>
  <c r="I88" i="19"/>
  <c r="H88" i="19"/>
  <c r="G88" i="19"/>
  <c r="F90" i="19"/>
  <c r="J89" i="19"/>
  <c r="I89" i="19"/>
  <c r="H89" i="19"/>
  <c r="G89" i="19"/>
  <c r="F91" i="19"/>
  <c r="J90" i="19"/>
  <c r="I90" i="19"/>
  <c r="H90" i="19"/>
  <c r="G90" i="19"/>
  <c r="F92" i="19"/>
  <c r="J91" i="19"/>
  <c r="I91" i="19"/>
  <c r="H91" i="19"/>
  <c r="G91" i="19"/>
  <c r="F93" i="19"/>
  <c r="J92" i="19"/>
  <c r="I92" i="19"/>
  <c r="H92" i="19"/>
  <c r="G92" i="19"/>
  <c r="F94" i="19"/>
  <c r="J93" i="19"/>
  <c r="I93" i="19"/>
  <c r="H93" i="19"/>
  <c r="G93" i="19"/>
  <c r="F95" i="19"/>
  <c r="J94" i="19"/>
  <c r="I94" i="19"/>
  <c r="H94" i="19"/>
  <c r="G94" i="19"/>
  <c r="F96" i="19"/>
  <c r="J95" i="19"/>
  <c r="I95" i="19"/>
  <c r="H95" i="19"/>
  <c r="G95" i="19"/>
  <c r="F97" i="19"/>
  <c r="J96" i="19"/>
  <c r="I96" i="19"/>
  <c r="H96" i="19"/>
  <c r="G96" i="19"/>
  <c r="F98" i="19"/>
  <c r="J97" i="19"/>
  <c r="I97" i="19"/>
  <c r="H97" i="19"/>
  <c r="G97" i="19"/>
  <c r="F99" i="19"/>
  <c r="J98" i="19"/>
  <c r="I98" i="19"/>
  <c r="H98" i="19"/>
  <c r="G98" i="19"/>
  <c r="F100" i="19"/>
  <c r="J99" i="19"/>
  <c r="I99" i="19"/>
  <c r="H99" i="19"/>
  <c r="G99" i="19"/>
  <c r="F101" i="19"/>
  <c r="J100" i="19"/>
  <c r="I100" i="19"/>
  <c r="H100" i="19"/>
  <c r="G100" i="19"/>
  <c r="F102" i="19"/>
  <c r="J101" i="19"/>
  <c r="I101" i="19"/>
  <c r="H101" i="19"/>
  <c r="G101" i="19"/>
  <c r="F103" i="19"/>
  <c r="J102" i="19"/>
  <c r="I102" i="19"/>
  <c r="H102" i="19"/>
  <c r="G102" i="19"/>
  <c r="F104" i="19"/>
  <c r="J103" i="19"/>
  <c r="I103" i="19"/>
  <c r="H103" i="19"/>
  <c r="G103" i="19"/>
  <c r="F105" i="19"/>
  <c r="J104" i="19"/>
  <c r="I104" i="19"/>
  <c r="H104" i="19"/>
  <c r="G104" i="19"/>
  <c r="F106" i="19"/>
  <c r="J105" i="19"/>
  <c r="I105" i="19"/>
  <c r="H105" i="19"/>
  <c r="G105" i="19"/>
  <c r="F107" i="19"/>
  <c r="J106" i="19"/>
  <c r="I106" i="19"/>
  <c r="H106" i="19"/>
  <c r="G106" i="19"/>
  <c r="F108" i="19"/>
  <c r="J107" i="19"/>
  <c r="I107" i="19"/>
  <c r="H107" i="19"/>
  <c r="G107" i="19"/>
  <c r="F109" i="19"/>
  <c r="J108" i="19"/>
  <c r="I108" i="19"/>
  <c r="H108" i="19"/>
  <c r="G108" i="19"/>
  <c r="F110" i="19"/>
  <c r="J109" i="19"/>
  <c r="I109" i="19"/>
  <c r="H109" i="19"/>
  <c r="G109" i="19"/>
  <c r="F111" i="19"/>
  <c r="J110" i="19"/>
  <c r="I110" i="19"/>
  <c r="H110" i="19"/>
  <c r="G110" i="19"/>
  <c r="F112" i="19"/>
  <c r="J111" i="19"/>
  <c r="I111" i="19"/>
  <c r="H111" i="19"/>
  <c r="G111" i="19"/>
  <c r="F113" i="19"/>
  <c r="J112" i="19"/>
  <c r="I112" i="19"/>
  <c r="H112" i="19"/>
  <c r="G112" i="19"/>
  <c r="F114" i="19"/>
  <c r="J113" i="19"/>
  <c r="I113" i="19"/>
  <c r="H113" i="19"/>
  <c r="G113" i="19"/>
  <c r="F115" i="19"/>
  <c r="J114" i="19"/>
  <c r="I114" i="19"/>
  <c r="H114" i="19"/>
  <c r="G114" i="19"/>
  <c r="F116" i="19"/>
  <c r="J115" i="19"/>
  <c r="I115" i="19"/>
  <c r="H115" i="19"/>
  <c r="G115" i="19"/>
  <c r="F117" i="19"/>
  <c r="J116" i="19"/>
  <c r="I116" i="19"/>
  <c r="H116" i="19"/>
  <c r="G116" i="19"/>
  <c r="F118" i="19"/>
  <c r="J117" i="19"/>
  <c r="I117" i="19"/>
  <c r="H117" i="19"/>
  <c r="G117" i="19"/>
  <c r="F119" i="19"/>
  <c r="J118" i="19"/>
  <c r="I118" i="19"/>
  <c r="H118" i="19"/>
  <c r="G118" i="19"/>
  <c r="F120" i="19"/>
  <c r="J119" i="19"/>
  <c r="I119" i="19"/>
  <c r="H119" i="19"/>
  <c r="G119" i="19"/>
  <c r="F121" i="19"/>
  <c r="J120" i="19"/>
  <c r="I120" i="19"/>
  <c r="H120" i="19"/>
  <c r="G120" i="19"/>
  <c r="F122" i="19"/>
  <c r="J121" i="19"/>
  <c r="I121" i="19"/>
  <c r="H121" i="19"/>
  <c r="G121" i="19"/>
  <c r="F123" i="19"/>
  <c r="J122" i="19"/>
  <c r="I122" i="19"/>
  <c r="H122" i="19"/>
  <c r="G122" i="19"/>
  <c r="F124" i="19"/>
  <c r="J123" i="19"/>
  <c r="I123" i="19"/>
  <c r="H123" i="19"/>
  <c r="G123" i="19"/>
  <c r="F125" i="19"/>
  <c r="J124" i="19"/>
  <c r="I124" i="19"/>
  <c r="H124" i="19"/>
  <c r="G124" i="19"/>
  <c r="F126" i="19"/>
  <c r="J125" i="19"/>
  <c r="I125" i="19"/>
  <c r="H125" i="19"/>
  <c r="G125" i="19"/>
  <c r="F127" i="19"/>
  <c r="J126" i="19"/>
  <c r="I126" i="19"/>
  <c r="H126" i="19"/>
  <c r="G126" i="19"/>
  <c r="F128" i="19"/>
  <c r="J127" i="19"/>
  <c r="I127" i="19"/>
  <c r="H127" i="19"/>
  <c r="G127" i="19"/>
  <c r="F129" i="19"/>
  <c r="J128" i="19"/>
  <c r="I128" i="19"/>
  <c r="H128" i="19"/>
  <c r="G128" i="19"/>
  <c r="F130" i="19"/>
  <c r="J129" i="19"/>
  <c r="I129" i="19"/>
  <c r="H129" i="19"/>
  <c r="G129" i="19"/>
  <c r="F131" i="19"/>
  <c r="J130" i="19"/>
  <c r="I130" i="19"/>
  <c r="H130" i="19"/>
  <c r="G130" i="19"/>
  <c r="F132" i="19"/>
  <c r="J131" i="19"/>
  <c r="I131" i="19"/>
  <c r="H131" i="19"/>
  <c r="G131" i="19"/>
  <c r="F133" i="19"/>
  <c r="J132" i="19"/>
  <c r="I132" i="19"/>
  <c r="H132" i="19"/>
  <c r="G132" i="19"/>
  <c r="F134" i="19"/>
  <c r="J133" i="19"/>
  <c r="I133" i="19"/>
  <c r="H133" i="19"/>
  <c r="G133" i="19"/>
  <c r="F135" i="19"/>
  <c r="J134" i="19"/>
  <c r="I134" i="19"/>
  <c r="H134" i="19"/>
  <c r="G134" i="19"/>
  <c r="F136" i="19"/>
  <c r="J135" i="19"/>
  <c r="I135" i="19"/>
  <c r="H135" i="19"/>
  <c r="G135" i="19"/>
  <c r="F137" i="19"/>
  <c r="J136" i="19"/>
  <c r="I136" i="19"/>
  <c r="H136" i="19"/>
  <c r="G136" i="19"/>
  <c r="F138" i="19"/>
  <c r="J137" i="19"/>
  <c r="I137" i="19"/>
  <c r="H137" i="19"/>
  <c r="G137" i="19"/>
  <c r="F139" i="19"/>
  <c r="J138" i="19"/>
  <c r="I138" i="19"/>
  <c r="H138" i="19"/>
  <c r="G138" i="19"/>
  <c r="F140" i="19"/>
  <c r="J139" i="19"/>
  <c r="I139" i="19"/>
  <c r="H139" i="19"/>
  <c r="G139" i="19"/>
  <c r="F141" i="19"/>
  <c r="J140" i="19"/>
  <c r="I140" i="19"/>
  <c r="H140" i="19"/>
  <c r="G140" i="19"/>
  <c r="F142" i="19"/>
  <c r="J141" i="19"/>
  <c r="I141" i="19"/>
  <c r="H141" i="19"/>
  <c r="G141" i="19"/>
  <c r="F143" i="19"/>
  <c r="J142" i="19"/>
  <c r="I142" i="19"/>
  <c r="H142" i="19"/>
  <c r="G142" i="19"/>
  <c r="F144" i="19"/>
  <c r="J143" i="19"/>
  <c r="I143" i="19"/>
  <c r="H143" i="19"/>
  <c r="G143" i="19"/>
  <c r="F145" i="19"/>
  <c r="J144" i="19"/>
  <c r="I144" i="19"/>
  <c r="H144" i="19"/>
  <c r="G144" i="19"/>
  <c r="F146" i="19"/>
  <c r="J145" i="19"/>
  <c r="I145" i="19"/>
  <c r="H145" i="19"/>
  <c r="G145" i="19"/>
  <c r="F147" i="19"/>
  <c r="J146" i="19"/>
  <c r="I146" i="19"/>
  <c r="H146" i="19"/>
  <c r="G146" i="19"/>
  <c r="F148" i="19"/>
  <c r="J147" i="19"/>
  <c r="I147" i="19"/>
  <c r="H147" i="19"/>
  <c r="G147" i="19"/>
  <c r="F149" i="19"/>
  <c r="J148" i="19"/>
  <c r="I148" i="19"/>
  <c r="H148" i="19"/>
  <c r="G148" i="19"/>
  <c r="F150" i="19"/>
  <c r="J149" i="19"/>
  <c r="I149" i="19"/>
  <c r="H149" i="19"/>
  <c r="G149" i="19"/>
  <c r="F151" i="19"/>
  <c r="J150" i="19"/>
  <c r="I150" i="19"/>
  <c r="H150" i="19"/>
  <c r="G150" i="19"/>
  <c r="F152" i="19"/>
  <c r="J151" i="19"/>
  <c r="I151" i="19"/>
  <c r="H151" i="19"/>
  <c r="G151" i="19"/>
  <c r="F153" i="19"/>
  <c r="J152" i="19"/>
  <c r="I152" i="19"/>
  <c r="H152" i="19"/>
  <c r="G152" i="19"/>
  <c r="F154" i="19"/>
  <c r="J153" i="19"/>
  <c r="I153" i="19"/>
  <c r="H153" i="19"/>
  <c r="G153" i="19"/>
  <c r="F155" i="19"/>
  <c r="J154" i="19"/>
  <c r="I154" i="19"/>
  <c r="H154" i="19"/>
  <c r="G154" i="19"/>
  <c r="F156" i="19"/>
  <c r="J155" i="19"/>
  <c r="I155" i="19"/>
  <c r="H155" i="19"/>
  <c r="G155" i="19"/>
  <c r="F157" i="19"/>
  <c r="J156" i="19"/>
  <c r="I156" i="19"/>
  <c r="H156" i="19"/>
  <c r="G156" i="19"/>
  <c r="F158" i="19"/>
  <c r="J157" i="19"/>
  <c r="I157" i="19"/>
  <c r="H157" i="19"/>
  <c r="G157" i="19"/>
  <c r="F159" i="19"/>
  <c r="J158" i="19"/>
  <c r="I158" i="19"/>
  <c r="H158" i="19"/>
  <c r="G158" i="19"/>
  <c r="F160" i="19"/>
  <c r="J159" i="19"/>
  <c r="I159" i="19"/>
  <c r="H159" i="19"/>
  <c r="G159" i="19"/>
  <c r="F161" i="19"/>
  <c r="J160" i="19"/>
  <c r="I160" i="19"/>
  <c r="H160" i="19"/>
  <c r="G160" i="19"/>
  <c r="F162" i="19"/>
  <c r="J161" i="19"/>
  <c r="I161" i="19"/>
  <c r="H161" i="19"/>
  <c r="G161" i="19"/>
  <c r="F163" i="19"/>
  <c r="J162" i="19"/>
  <c r="I162" i="19"/>
  <c r="H162" i="19"/>
  <c r="G162" i="19"/>
  <c r="F164" i="19"/>
  <c r="J163" i="19"/>
  <c r="I163" i="19"/>
  <c r="H163" i="19"/>
  <c r="G163" i="19"/>
  <c r="F165" i="19"/>
  <c r="J164" i="19"/>
  <c r="I164" i="19"/>
  <c r="H164" i="19"/>
  <c r="G164" i="19"/>
  <c r="F166" i="19"/>
  <c r="J165" i="19"/>
  <c r="I165" i="19"/>
  <c r="H165" i="19"/>
  <c r="G165" i="19"/>
  <c r="F167" i="19"/>
  <c r="J166" i="19"/>
  <c r="I166" i="19"/>
  <c r="H166" i="19"/>
  <c r="G166" i="19"/>
  <c r="F168" i="19"/>
  <c r="J167" i="19"/>
  <c r="I167" i="19"/>
  <c r="H167" i="19"/>
  <c r="G167" i="19"/>
  <c r="F169" i="19"/>
  <c r="J168" i="19"/>
  <c r="I168" i="19"/>
  <c r="H168" i="19"/>
  <c r="G168" i="19"/>
  <c r="F170" i="19"/>
  <c r="J169" i="19"/>
  <c r="I169" i="19"/>
  <c r="H169" i="19"/>
  <c r="G169" i="19"/>
  <c r="F171" i="19"/>
  <c r="J170" i="19"/>
  <c r="I170" i="19"/>
  <c r="H170" i="19"/>
  <c r="G170" i="19"/>
  <c r="F172" i="19"/>
  <c r="J171" i="19"/>
  <c r="I171" i="19"/>
  <c r="H171" i="19"/>
  <c r="G171" i="19"/>
  <c r="F173" i="19"/>
  <c r="J172" i="19"/>
  <c r="I172" i="19"/>
  <c r="H172" i="19"/>
  <c r="G172" i="19"/>
  <c r="F174" i="19"/>
  <c r="J173" i="19"/>
  <c r="I173" i="19"/>
  <c r="H173" i="19"/>
  <c r="G173" i="19"/>
  <c r="F175" i="19"/>
  <c r="J174" i="19"/>
  <c r="I174" i="19"/>
  <c r="H174" i="19"/>
  <c r="G174" i="19"/>
  <c r="F176" i="19"/>
  <c r="J175" i="19"/>
  <c r="I175" i="19"/>
  <c r="H175" i="19"/>
  <c r="G175" i="19"/>
  <c r="F177" i="19"/>
  <c r="J176" i="19"/>
  <c r="I176" i="19"/>
  <c r="H176" i="19"/>
  <c r="G176" i="19"/>
  <c r="F178" i="19"/>
  <c r="J177" i="19"/>
  <c r="I177" i="19"/>
  <c r="H177" i="19"/>
  <c r="G177" i="19"/>
  <c r="F179" i="19"/>
  <c r="J178" i="19"/>
  <c r="I178" i="19"/>
  <c r="H178" i="19"/>
  <c r="G178" i="19"/>
  <c r="F180" i="19"/>
  <c r="J179" i="19"/>
  <c r="I179" i="19"/>
  <c r="H179" i="19"/>
  <c r="G179" i="19"/>
  <c r="F181" i="19"/>
  <c r="J180" i="19"/>
  <c r="I180" i="19"/>
  <c r="H180" i="19"/>
  <c r="G180" i="19"/>
  <c r="F182" i="19"/>
  <c r="J181" i="19"/>
  <c r="I181" i="19"/>
  <c r="H181" i="19"/>
  <c r="G181" i="19"/>
  <c r="F183" i="19"/>
  <c r="J182" i="19"/>
  <c r="I182" i="19"/>
  <c r="H182" i="19"/>
  <c r="G182" i="19"/>
  <c r="F184" i="19"/>
  <c r="J183" i="19"/>
  <c r="I183" i="19"/>
  <c r="H183" i="19"/>
  <c r="G183" i="19"/>
  <c r="F185" i="19"/>
  <c r="J184" i="19"/>
  <c r="I184" i="19"/>
  <c r="H184" i="19"/>
  <c r="G184" i="19"/>
  <c r="F186" i="19"/>
  <c r="J185" i="19"/>
  <c r="I185" i="19"/>
  <c r="H185" i="19"/>
  <c r="G185" i="19"/>
  <c r="F187" i="19"/>
  <c r="J186" i="19"/>
  <c r="I186" i="19"/>
  <c r="H186" i="19"/>
  <c r="G186" i="19"/>
  <c r="F188" i="19"/>
  <c r="J187" i="19"/>
  <c r="I187" i="19"/>
  <c r="H187" i="19"/>
  <c r="G187" i="19"/>
  <c r="F189" i="19"/>
  <c r="J188" i="19"/>
  <c r="I188" i="19"/>
  <c r="H188" i="19"/>
  <c r="G188" i="19"/>
  <c r="F190" i="19"/>
  <c r="J189" i="19"/>
  <c r="I189" i="19"/>
  <c r="H189" i="19"/>
  <c r="G189" i="19"/>
  <c r="F191" i="19"/>
  <c r="J190" i="19"/>
  <c r="I190" i="19"/>
  <c r="H190" i="19"/>
  <c r="G190" i="19"/>
  <c r="F192" i="19"/>
  <c r="J191" i="19"/>
  <c r="I191" i="19"/>
  <c r="H191" i="19"/>
  <c r="G191" i="19"/>
  <c r="F193" i="19"/>
  <c r="J192" i="19"/>
  <c r="I192" i="19"/>
  <c r="H192" i="19"/>
  <c r="G192" i="19"/>
  <c r="F194" i="19"/>
  <c r="J193" i="19"/>
  <c r="I193" i="19"/>
  <c r="H193" i="19"/>
  <c r="G193" i="19"/>
  <c r="F195" i="19"/>
  <c r="J194" i="19"/>
  <c r="I194" i="19"/>
  <c r="H194" i="19"/>
  <c r="G194" i="19"/>
  <c r="F196" i="19"/>
  <c r="J195" i="19"/>
  <c r="I195" i="19"/>
  <c r="H195" i="19"/>
  <c r="G195" i="19"/>
  <c r="F197" i="19"/>
  <c r="J196" i="19"/>
  <c r="I196" i="19"/>
  <c r="H196" i="19"/>
  <c r="G196" i="19"/>
  <c r="F198" i="19"/>
  <c r="J197" i="19"/>
  <c r="I197" i="19"/>
  <c r="H197" i="19"/>
  <c r="G197" i="19"/>
  <c r="F199" i="19"/>
  <c r="J198" i="19"/>
  <c r="I198" i="19"/>
  <c r="H198" i="19"/>
  <c r="G198" i="19"/>
  <c r="F200" i="19"/>
  <c r="J199" i="19"/>
  <c r="I199" i="19"/>
  <c r="H199" i="19"/>
  <c r="G199" i="19"/>
  <c r="F201" i="19"/>
  <c r="J200" i="19"/>
  <c r="I200" i="19"/>
  <c r="H200" i="19"/>
  <c r="G200" i="19"/>
  <c r="F202" i="19"/>
  <c r="J201" i="19"/>
  <c r="I201" i="19"/>
  <c r="H201" i="19"/>
  <c r="G201" i="19"/>
  <c r="F203" i="19"/>
  <c r="J202" i="19"/>
  <c r="I202" i="19"/>
  <c r="H202" i="19"/>
  <c r="G202" i="19"/>
  <c r="F204" i="19"/>
  <c r="J203" i="19"/>
  <c r="I203" i="19"/>
  <c r="H203" i="19"/>
  <c r="G203" i="19"/>
  <c r="F205" i="19"/>
  <c r="J204" i="19"/>
  <c r="I204" i="19"/>
  <c r="H204" i="19"/>
  <c r="G204" i="19"/>
  <c r="F206" i="19"/>
  <c r="J205" i="19"/>
  <c r="I205" i="19"/>
  <c r="H205" i="19"/>
  <c r="G205" i="19"/>
  <c r="F207" i="19"/>
  <c r="J206" i="19"/>
  <c r="I206" i="19"/>
  <c r="H206" i="19"/>
  <c r="G206" i="19"/>
  <c r="F208" i="19"/>
  <c r="J207" i="19"/>
  <c r="I207" i="19"/>
  <c r="H207" i="19"/>
  <c r="G207" i="19"/>
  <c r="F209" i="19"/>
  <c r="J208" i="19"/>
  <c r="I208" i="19"/>
  <c r="H208" i="19"/>
  <c r="G208" i="19"/>
  <c r="F210" i="19"/>
  <c r="J209" i="19"/>
  <c r="I209" i="19"/>
  <c r="H209" i="19"/>
  <c r="G209" i="19"/>
  <c r="F211" i="19"/>
  <c r="J210" i="19"/>
  <c r="I210" i="19"/>
  <c r="H210" i="19"/>
  <c r="G210" i="19"/>
  <c r="F212" i="19"/>
  <c r="J211" i="19"/>
  <c r="I211" i="19"/>
  <c r="H211" i="19"/>
  <c r="G211" i="19"/>
  <c r="F213" i="19"/>
  <c r="J212" i="19"/>
  <c r="I212" i="19"/>
  <c r="H212" i="19"/>
  <c r="G212" i="19"/>
  <c r="F214" i="19"/>
  <c r="J213" i="19"/>
  <c r="I213" i="19"/>
  <c r="H213" i="19"/>
  <c r="G213" i="19"/>
  <c r="F215" i="19"/>
  <c r="J214" i="19"/>
  <c r="I214" i="19"/>
  <c r="H214" i="19"/>
  <c r="G214" i="19"/>
  <c r="F216" i="19"/>
  <c r="J215" i="19"/>
  <c r="I215" i="19"/>
  <c r="H215" i="19"/>
  <c r="G215" i="19"/>
  <c r="F217" i="19"/>
  <c r="J216" i="19"/>
  <c r="I216" i="19"/>
  <c r="H216" i="19"/>
  <c r="G216" i="19"/>
  <c r="F218" i="19"/>
  <c r="J217" i="19"/>
  <c r="I217" i="19"/>
  <c r="H217" i="19"/>
  <c r="G217" i="19"/>
  <c r="F219" i="19"/>
  <c r="J218" i="19"/>
  <c r="I218" i="19"/>
  <c r="H218" i="19"/>
  <c r="G218" i="19"/>
  <c r="F220" i="19"/>
  <c r="J219" i="19"/>
  <c r="I219" i="19"/>
  <c r="H219" i="19"/>
  <c r="G219" i="19"/>
  <c r="F221" i="19"/>
  <c r="J220" i="19"/>
  <c r="I220" i="19"/>
  <c r="H220" i="19"/>
  <c r="G220" i="19"/>
  <c r="F222" i="19"/>
  <c r="J221" i="19"/>
  <c r="I221" i="19"/>
  <c r="H221" i="19"/>
  <c r="G221" i="19"/>
  <c r="F223" i="19"/>
  <c r="J222" i="19"/>
  <c r="I222" i="19"/>
  <c r="H222" i="19"/>
  <c r="G222" i="19"/>
  <c r="F224" i="19"/>
  <c r="J223" i="19"/>
  <c r="I223" i="19"/>
  <c r="H223" i="19"/>
  <c r="G223" i="19"/>
  <c r="F225" i="19"/>
  <c r="J224" i="19"/>
  <c r="I224" i="19"/>
  <c r="H224" i="19"/>
  <c r="G224" i="19"/>
  <c r="F226" i="19"/>
  <c r="J225" i="19"/>
  <c r="I225" i="19"/>
  <c r="H225" i="19"/>
  <c r="G225" i="19"/>
  <c r="F227" i="19"/>
  <c r="J226" i="19"/>
  <c r="I226" i="19"/>
  <c r="H226" i="19"/>
  <c r="G226" i="19"/>
  <c r="F228" i="19"/>
  <c r="J227" i="19"/>
  <c r="I227" i="19"/>
  <c r="H227" i="19"/>
  <c r="G227" i="19"/>
  <c r="F229" i="19"/>
  <c r="J228" i="19"/>
  <c r="I228" i="19"/>
  <c r="H228" i="19"/>
  <c r="G228" i="19"/>
  <c r="F230" i="19"/>
  <c r="J229" i="19"/>
  <c r="I229" i="19"/>
  <c r="H229" i="19"/>
  <c r="G229" i="19"/>
  <c r="F231" i="19"/>
  <c r="J230" i="19"/>
  <c r="I230" i="19"/>
  <c r="H230" i="19"/>
  <c r="G230" i="19"/>
  <c r="F232" i="19"/>
  <c r="J231" i="19"/>
  <c r="I231" i="19"/>
  <c r="H231" i="19"/>
  <c r="G231" i="19"/>
  <c r="F233" i="19"/>
  <c r="J232" i="19"/>
  <c r="I232" i="19"/>
  <c r="H232" i="19"/>
  <c r="G232" i="19"/>
  <c r="F234" i="19"/>
  <c r="J233" i="19"/>
  <c r="I233" i="19"/>
  <c r="H233" i="19"/>
  <c r="G233" i="19"/>
  <c r="F235" i="19"/>
  <c r="J234" i="19"/>
  <c r="I234" i="19"/>
  <c r="H234" i="19"/>
  <c r="G234" i="19"/>
  <c r="F236" i="19"/>
  <c r="J235" i="19"/>
  <c r="I235" i="19"/>
  <c r="H235" i="19"/>
  <c r="G235" i="19"/>
  <c r="F237" i="19"/>
  <c r="J236" i="19"/>
  <c r="I236" i="19"/>
  <c r="H236" i="19"/>
  <c r="G236" i="19"/>
  <c r="F238" i="19"/>
  <c r="J237" i="19"/>
  <c r="I237" i="19"/>
  <c r="H237" i="19"/>
  <c r="G237" i="19"/>
  <c r="F239" i="19"/>
  <c r="J238" i="19"/>
  <c r="I238" i="19"/>
  <c r="H238" i="19"/>
  <c r="G238" i="19"/>
  <c r="F240" i="19"/>
  <c r="J239" i="19"/>
  <c r="I239" i="19"/>
  <c r="H239" i="19"/>
  <c r="G239" i="19"/>
  <c r="F241" i="19"/>
  <c r="J240" i="19"/>
  <c r="I240" i="19"/>
  <c r="H240" i="19"/>
  <c r="G240" i="19"/>
  <c r="F242" i="19"/>
  <c r="J241" i="19"/>
  <c r="I241" i="19"/>
  <c r="H241" i="19"/>
  <c r="G241" i="19"/>
  <c r="F243" i="19"/>
  <c r="J242" i="19"/>
  <c r="I242" i="19"/>
  <c r="H242" i="19"/>
  <c r="G242" i="19"/>
  <c r="F244" i="19"/>
  <c r="J243" i="19"/>
  <c r="I243" i="19"/>
  <c r="H243" i="19"/>
  <c r="G243" i="19"/>
  <c r="F245" i="19"/>
  <c r="J244" i="19"/>
  <c r="I244" i="19"/>
  <c r="H244" i="19"/>
  <c r="G244" i="19"/>
  <c r="F246" i="19"/>
  <c r="J245" i="19"/>
  <c r="I245" i="19"/>
  <c r="H245" i="19"/>
  <c r="G245" i="19"/>
  <c r="F247" i="19"/>
  <c r="J246" i="19"/>
  <c r="I246" i="19"/>
  <c r="H246" i="19"/>
  <c r="G246" i="19"/>
  <c r="F248" i="19"/>
  <c r="J247" i="19"/>
  <c r="I247" i="19"/>
  <c r="H247" i="19"/>
  <c r="G247" i="19"/>
  <c r="F249" i="19"/>
  <c r="J248" i="19"/>
  <c r="I248" i="19"/>
  <c r="H248" i="19"/>
  <c r="G248" i="19"/>
  <c r="F250" i="19"/>
  <c r="J249" i="19"/>
  <c r="I249" i="19"/>
  <c r="H249" i="19"/>
  <c r="G249" i="19"/>
  <c r="F251" i="19"/>
  <c r="J250" i="19"/>
  <c r="I250" i="19"/>
  <c r="H250" i="19"/>
  <c r="G250" i="19"/>
  <c r="F252" i="19"/>
  <c r="J251" i="19"/>
  <c r="I251" i="19"/>
  <c r="H251" i="19"/>
  <c r="G251" i="19"/>
  <c r="F253" i="19"/>
  <c r="J252" i="19"/>
  <c r="I252" i="19"/>
  <c r="H252" i="19"/>
  <c r="G252" i="19"/>
  <c r="F254" i="19"/>
  <c r="J253" i="19"/>
  <c r="I253" i="19"/>
  <c r="H253" i="19"/>
  <c r="G253" i="19"/>
  <c r="F255" i="19"/>
  <c r="J254" i="19"/>
  <c r="I254" i="19"/>
  <c r="H254" i="19"/>
  <c r="G254" i="19"/>
  <c r="F256" i="19"/>
  <c r="J255" i="19"/>
  <c r="I255" i="19"/>
  <c r="H255" i="19"/>
  <c r="G255" i="19"/>
  <c r="F257" i="19"/>
  <c r="J256" i="19"/>
  <c r="I256" i="19"/>
  <c r="H256" i="19"/>
  <c r="G256" i="19"/>
  <c r="F258" i="19"/>
  <c r="J257" i="19"/>
  <c r="I257" i="19"/>
  <c r="H257" i="19"/>
  <c r="G257" i="19"/>
  <c r="F259" i="19"/>
  <c r="J258" i="19"/>
  <c r="I258" i="19"/>
  <c r="H258" i="19"/>
  <c r="G258" i="19"/>
  <c r="F260" i="19"/>
  <c r="J259" i="19"/>
  <c r="I259" i="19"/>
  <c r="H259" i="19"/>
  <c r="G259" i="19"/>
  <c r="F261" i="19"/>
  <c r="J260" i="19"/>
  <c r="I260" i="19"/>
  <c r="H260" i="19"/>
  <c r="G260" i="19"/>
  <c r="F262" i="19"/>
  <c r="J261" i="19"/>
  <c r="I261" i="19"/>
  <c r="H261" i="19"/>
  <c r="G261" i="19"/>
  <c r="F263" i="19"/>
  <c r="J262" i="19"/>
  <c r="I262" i="19"/>
  <c r="H262" i="19"/>
  <c r="G262" i="19"/>
  <c r="F264" i="19"/>
  <c r="J263" i="19"/>
  <c r="I263" i="19"/>
  <c r="H263" i="19"/>
  <c r="G263" i="19"/>
  <c r="F265" i="19"/>
  <c r="J264" i="19"/>
  <c r="I264" i="19"/>
  <c r="H264" i="19"/>
  <c r="G264" i="19"/>
  <c r="F266" i="19"/>
  <c r="J265" i="19"/>
  <c r="I265" i="19"/>
  <c r="H265" i="19"/>
  <c r="G265" i="19"/>
  <c r="F267" i="19"/>
  <c r="J266" i="19"/>
  <c r="I266" i="19"/>
  <c r="H266" i="19"/>
  <c r="G266" i="19"/>
  <c r="F268" i="19"/>
  <c r="J267" i="19"/>
  <c r="I267" i="19"/>
  <c r="H267" i="19"/>
  <c r="G267" i="19"/>
  <c r="F269" i="19"/>
  <c r="J268" i="19"/>
  <c r="I268" i="19"/>
  <c r="H268" i="19"/>
  <c r="G268" i="19"/>
  <c r="F270" i="19"/>
  <c r="J269" i="19"/>
  <c r="I269" i="19"/>
  <c r="H269" i="19"/>
  <c r="G269" i="19"/>
  <c r="F271" i="19"/>
  <c r="J270" i="19"/>
  <c r="I270" i="19"/>
  <c r="H270" i="19"/>
  <c r="G270" i="19"/>
  <c r="F272" i="19"/>
  <c r="J271" i="19"/>
  <c r="I271" i="19"/>
  <c r="H271" i="19"/>
  <c r="G271" i="19"/>
  <c r="F273" i="19"/>
  <c r="J272" i="19"/>
  <c r="I272" i="19"/>
  <c r="H272" i="19"/>
  <c r="G272" i="19"/>
  <c r="F274" i="19"/>
  <c r="J273" i="19"/>
  <c r="I273" i="19"/>
  <c r="H273" i="19"/>
  <c r="G273" i="19"/>
  <c r="F275" i="19"/>
  <c r="J274" i="19"/>
  <c r="I274" i="19"/>
  <c r="H274" i="19"/>
  <c r="G274" i="19"/>
  <c r="F276" i="19"/>
  <c r="J275" i="19"/>
  <c r="I275" i="19"/>
  <c r="H275" i="19"/>
  <c r="G275" i="19"/>
  <c r="F277" i="19"/>
  <c r="J276" i="19"/>
  <c r="I276" i="19"/>
  <c r="H276" i="19"/>
  <c r="G276" i="19"/>
  <c r="F278" i="19"/>
  <c r="J277" i="19"/>
  <c r="I277" i="19"/>
  <c r="H277" i="19"/>
  <c r="G277" i="19"/>
  <c r="F279" i="19"/>
  <c r="J278" i="19"/>
  <c r="I278" i="19"/>
  <c r="H278" i="19"/>
  <c r="G278" i="19"/>
  <c r="F280" i="19"/>
  <c r="J279" i="19"/>
  <c r="I279" i="19"/>
  <c r="H279" i="19"/>
  <c r="G279" i="19"/>
  <c r="F281" i="19"/>
  <c r="J280" i="19"/>
  <c r="I280" i="19"/>
  <c r="H280" i="19"/>
  <c r="G280" i="19"/>
  <c r="F282" i="19"/>
  <c r="J281" i="19"/>
  <c r="I281" i="19"/>
  <c r="H281" i="19"/>
  <c r="G281" i="19"/>
  <c r="F283" i="19"/>
  <c r="J282" i="19"/>
  <c r="I282" i="19"/>
  <c r="H282" i="19"/>
  <c r="G282" i="19"/>
  <c r="F284" i="19"/>
  <c r="J283" i="19"/>
  <c r="I283" i="19"/>
  <c r="H283" i="19"/>
  <c r="G283" i="19"/>
  <c r="F285" i="19"/>
  <c r="J284" i="19"/>
  <c r="I284" i="19"/>
  <c r="H284" i="19"/>
  <c r="G284" i="19"/>
  <c r="F286" i="19"/>
  <c r="J285" i="19"/>
  <c r="I285" i="19"/>
  <c r="H285" i="19"/>
  <c r="G285" i="19"/>
  <c r="F287" i="19"/>
  <c r="J286" i="19"/>
  <c r="I286" i="19"/>
  <c r="H286" i="19"/>
  <c r="G286" i="19"/>
  <c r="F288" i="19"/>
  <c r="J287" i="19"/>
  <c r="I287" i="19"/>
  <c r="H287" i="19"/>
  <c r="G287" i="19"/>
  <c r="F289" i="19"/>
  <c r="J288" i="19"/>
  <c r="I288" i="19"/>
  <c r="H288" i="19"/>
  <c r="G288" i="19"/>
  <c r="F290" i="19"/>
  <c r="J289" i="19"/>
  <c r="I289" i="19"/>
  <c r="H289" i="19"/>
  <c r="G289" i="19"/>
  <c r="F291" i="19"/>
  <c r="J290" i="19"/>
  <c r="I290" i="19"/>
  <c r="H290" i="19"/>
  <c r="G290" i="19"/>
  <c r="F292" i="19"/>
  <c r="J291" i="19"/>
  <c r="I291" i="19"/>
  <c r="H291" i="19"/>
  <c r="G291" i="19"/>
  <c r="F293" i="19"/>
  <c r="J292" i="19"/>
  <c r="I292" i="19"/>
  <c r="H292" i="19"/>
  <c r="G292" i="19"/>
  <c r="F294" i="19"/>
  <c r="J293" i="19"/>
  <c r="I293" i="19"/>
  <c r="H293" i="19"/>
  <c r="G293" i="19"/>
  <c r="F295" i="19"/>
  <c r="J294" i="19"/>
  <c r="I294" i="19"/>
  <c r="H294" i="19"/>
  <c r="G294" i="19"/>
  <c r="F296" i="19"/>
  <c r="J295" i="19"/>
  <c r="I295" i="19"/>
  <c r="H295" i="19"/>
  <c r="G295" i="19"/>
  <c r="F297" i="19"/>
  <c r="J296" i="19"/>
  <c r="I296" i="19"/>
  <c r="H296" i="19"/>
  <c r="G296" i="19"/>
  <c r="F298" i="19"/>
  <c r="J297" i="19"/>
  <c r="I297" i="19"/>
  <c r="H297" i="19"/>
  <c r="G297" i="19"/>
  <c r="F299" i="19"/>
  <c r="J298" i="19"/>
  <c r="I298" i="19"/>
  <c r="H298" i="19"/>
  <c r="G298" i="19"/>
  <c r="F300" i="19"/>
  <c r="J299" i="19"/>
  <c r="I299" i="19"/>
  <c r="H299" i="19"/>
  <c r="G299" i="19"/>
  <c r="F301" i="19"/>
  <c r="J300" i="19"/>
  <c r="I300" i="19"/>
  <c r="H300" i="19"/>
  <c r="G300" i="19"/>
  <c r="F302" i="19"/>
  <c r="J301" i="19"/>
  <c r="I301" i="19"/>
  <c r="H301" i="19"/>
  <c r="G301" i="19"/>
  <c r="F303" i="19"/>
  <c r="J302" i="19"/>
  <c r="I302" i="19"/>
  <c r="H302" i="19"/>
  <c r="G302" i="19"/>
  <c r="F304" i="19"/>
  <c r="J303" i="19"/>
  <c r="I303" i="19"/>
  <c r="H303" i="19"/>
  <c r="G303" i="19"/>
  <c r="F305" i="19"/>
  <c r="J304" i="19"/>
  <c r="I304" i="19"/>
  <c r="H304" i="19"/>
  <c r="G304" i="19"/>
  <c r="F306" i="19"/>
  <c r="J305" i="19"/>
  <c r="I305" i="19"/>
  <c r="H305" i="19"/>
  <c r="G305" i="19"/>
  <c r="F307" i="19"/>
  <c r="J306" i="19"/>
  <c r="I306" i="19"/>
  <c r="H306" i="19"/>
  <c r="G306" i="19"/>
  <c r="F308" i="19"/>
  <c r="J307" i="19"/>
  <c r="I307" i="19"/>
  <c r="H307" i="19"/>
  <c r="G307" i="19"/>
  <c r="F309" i="19"/>
  <c r="J308" i="19"/>
  <c r="I308" i="19"/>
  <c r="H308" i="19"/>
  <c r="G308" i="19"/>
  <c r="F310" i="19"/>
  <c r="J309" i="19"/>
  <c r="I309" i="19"/>
  <c r="H309" i="19"/>
  <c r="G309" i="19"/>
  <c r="F311" i="19"/>
  <c r="J310" i="19"/>
  <c r="I310" i="19"/>
  <c r="H310" i="19"/>
  <c r="G310" i="19"/>
  <c r="F312" i="19"/>
  <c r="J311" i="19"/>
  <c r="I311" i="19"/>
  <c r="H311" i="19"/>
  <c r="G311" i="19"/>
  <c r="F313" i="19"/>
  <c r="J312" i="19"/>
  <c r="I312" i="19"/>
  <c r="H312" i="19"/>
  <c r="G312" i="19"/>
  <c r="F314" i="19"/>
  <c r="J313" i="19"/>
  <c r="I313" i="19"/>
  <c r="H313" i="19"/>
  <c r="G313" i="19"/>
  <c r="F315" i="19"/>
  <c r="J314" i="19"/>
  <c r="I314" i="19"/>
  <c r="H314" i="19"/>
  <c r="G314" i="19"/>
  <c r="F316" i="19"/>
  <c r="J315" i="19"/>
  <c r="I315" i="19"/>
  <c r="H315" i="19"/>
  <c r="G315" i="19"/>
  <c r="F317" i="19"/>
  <c r="J316" i="19"/>
  <c r="I316" i="19"/>
  <c r="H316" i="19"/>
  <c r="G316" i="19"/>
  <c r="F318" i="19"/>
  <c r="J317" i="19"/>
  <c r="I317" i="19"/>
  <c r="H317" i="19"/>
  <c r="G317" i="19"/>
  <c r="F319" i="19"/>
  <c r="J318" i="19"/>
  <c r="I318" i="19"/>
  <c r="H318" i="19"/>
  <c r="G318" i="19"/>
  <c r="F320" i="19"/>
  <c r="J319" i="19"/>
  <c r="I319" i="19"/>
  <c r="H319" i="19"/>
  <c r="G319" i="19"/>
  <c r="F321" i="19"/>
  <c r="J320" i="19"/>
  <c r="I320" i="19"/>
  <c r="H320" i="19"/>
  <c r="G320" i="19"/>
  <c r="F322" i="19"/>
  <c r="J321" i="19"/>
  <c r="I321" i="19"/>
  <c r="H321" i="19"/>
  <c r="G321" i="19"/>
  <c r="F323" i="19"/>
  <c r="J322" i="19"/>
  <c r="I322" i="19"/>
  <c r="H322" i="19"/>
  <c r="G322" i="19"/>
  <c r="F324" i="19"/>
  <c r="J323" i="19"/>
  <c r="I323" i="19"/>
  <c r="H323" i="19"/>
  <c r="G323" i="19"/>
  <c r="F325" i="19"/>
  <c r="J324" i="19"/>
  <c r="I324" i="19"/>
  <c r="H324" i="19"/>
  <c r="G324" i="19"/>
  <c r="F326" i="19"/>
  <c r="J325" i="19"/>
  <c r="I325" i="19"/>
  <c r="H325" i="19"/>
  <c r="G325" i="19"/>
  <c r="F327" i="19"/>
  <c r="J326" i="19"/>
  <c r="I326" i="19"/>
  <c r="H326" i="19"/>
  <c r="G326" i="19"/>
  <c r="F328" i="19"/>
  <c r="J327" i="19"/>
  <c r="I327" i="19"/>
  <c r="H327" i="19"/>
  <c r="G327" i="19"/>
  <c r="F329" i="19"/>
  <c r="J328" i="19"/>
  <c r="I328" i="19"/>
  <c r="H328" i="19"/>
  <c r="G328" i="19"/>
  <c r="F330" i="19"/>
  <c r="J329" i="19"/>
  <c r="I329" i="19"/>
  <c r="H329" i="19"/>
  <c r="G329" i="19"/>
  <c r="F331" i="19"/>
  <c r="J330" i="19"/>
  <c r="I330" i="19"/>
  <c r="H330" i="19"/>
  <c r="G330" i="19"/>
  <c r="F332" i="19"/>
  <c r="J331" i="19"/>
  <c r="I331" i="19"/>
  <c r="H331" i="19"/>
  <c r="G331" i="19"/>
  <c r="F333" i="19"/>
  <c r="J332" i="19"/>
  <c r="I332" i="19"/>
  <c r="H332" i="19"/>
  <c r="G332" i="19"/>
  <c r="F334" i="19"/>
  <c r="J333" i="19"/>
  <c r="I333" i="19"/>
  <c r="H333" i="19"/>
  <c r="G333" i="19"/>
  <c r="F335" i="19"/>
  <c r="J334" i="19"/>
  <c r="I334" i="19"/>
  <c r="H334" i="19"/>
  <c r="G334" i="19"/>
  <c r="F336" i="19"/>
  <c r="J335" i="19"/>
  <c r="I335" i="19"/>
  <c r="H335" i="19"/>
  <c r="G335" i="19"/>
  <c r="F337" i="19"/>
  <c r="J336" i="19"/>
  <c r="I336" i="19"/>
  <c r="H336" i="19"/>
  <c r="G336" i="19"/>
  <c r="F338" i="19"/>
  <c r="J337" i="19"/>
  <c r="I337" i="19"/>
  <c r="H337" i="19"/>
  <c r="G337" i="19"/>
  <c r="F339" i="19"/>
  <c r="J338" i="19"/>
  <c r="I338" i="19"/>
  <c r="H338" i="19"/>
  <c r="G338" i="19"/>
  <c r="F340" i="19"/>
  <c r="J339" i="19"/>
  <c r="I339" i="19"/>
  <c r="H339" i="19"/>
  <c r="G339" i="19"/>
  <c r="F341" i="19"/>
  <c r="J340" i="19"/>
  <c r="I340" i="19"/>
  <c r="H340" i="19"/>
  <c r="G340" i="19"/>
  <c r="F342" i="19"/>
  <c r="J341" i="19"/>
  <c r="I341" i="19"/>
  <c r="H341" i="19"/>
  <c r="G341" i="19"/>
  <c r="F343" i="19"/>
  <c r="J342" i="19"/>
  <c r="I342" i="19"/>
  <c r="H342" i="19"/>
  <c r="G342" i="19"/>
  <c r="F344" i="19"/>
  <c r="J343" i="19"/>
  <c r="I343" i="19"/>
  <c r="H343" i="19"/>
  <c r="G343" i="19"/>
  <c r="F345" i="19"/>
  <c r="J344" i="19"/>
  <c r="I344" i="19"/>
  <c r="H344" i="19"/>
  <c r="G344" i="19"/>
  <c r="F346" i="19"/>
  <c r="J345" i="19"/>
  <c r="I345" i="19"/>
  <c r="H345" i="19"/>
  <c r="G345" i="19"/>
  <c r="F347" i="19"/>
  <c r="J346" i="19"/>
  <c r="I346" i="19"/>
  <c r="H346" i="19"/>
  <c r="G346" i="19"/>
  <c r="F348" i="19"/>
  <c r="J347" i="19"/>
  <c r="I347" i="19"/>
  <c r="H347" i="19"/>
  <c r="G347" i="19"/>
  <c r="F349" i="19"/>
  <c r="J348" i="19"/>
  <c r="I348" i="19"/>
  <c r="H348" i="19"/>
  <c r="G348" i="19"/>
  <c r="F350" i="19"/>
  <c r="J349" i="19"/>
  <c r="I349" i="19"/>
  <c r="H349" i="19"/>
  <c r="G349" i="19"/>
  <c r="F351" i="19"/>
  <c r="J350" i="19"/>
  <c r="I350" i="19"/>
  <c r="H350" i="19"/>
  <c r="G350" i="19"/>
  <c r="F352" i="19"/>
  <c r="J351" i="19"/>
  <c r="I351" i="19"/>
  <c r="H351" i="19"/>
  <c r="G351" i="19"/>
  <c r="F353" i="19"/>
  <c r="J352" i="19"/>
  <c r="I352" i="19"/>
  <c r="H352" i="19"/>
  <c r="G352" i="19"/>
  <c r="F354" i="19"/>
  <c r="J353" i="19"/>
  <c r="I353" i="19"/>
  <c r="H353" i="19"/>
  <c r="G353" i="19"/>
  <c r="F355" i="19"/>
  <c r="J354" i="19"/>
  <c r="I354" i="19"/>
  <c r="H354" i="19"/>
  <c r="G354" i="19"/>
  <c r="F356" i="19"/>
  <c r="J355" i="19"/>
  <c r="I355" i="19"/>
  <c r="H355" i="19"/>
  <c r="G355" i="19"/>
  <c r="F357" i="19"/>
  <c r="J356" i="19"/>
  <c r="I356" i="19"/>
  <c r="H356" i="19"/>
  <c r="G356" i="19"/>
  <c r="F358" i="19"/>
  <c r="J357" i="19"/>
  <c r="I357" i="19"/>
  <c r="H357" i="19"/>
  <c r="G357" i="19"/>
  <c r="F359" i="19"/>
  <c r="J358" i="19"/>
  <c r="I358" i="19"/>
  <c r="H358" i="19"/>
  <c r="G358" i="19"/>
  <c r="F360" i="19"/>
  <c r="J359" i="19"/>
  <c r="I359" i="19"/>
  <c r="H359" i="19"/>
  <c r="G359" i="19"/>
  <c r="F361" i="19"/>
  <c r="J360" i="19"/>
  <c r="I360" i="19"/>
  <c r="H360" i="19"/>
  <c r="G360" i="19"/>
  <c r="F362" i="19"/>
  <c r="J361" i="19"/>
  <c r="I361" i="19"/>
  <c r="H361" i="19"/>
  <c r="G361" i="19"/>
  <c r="F363" i="19"/>
  <c r="J362" i="19"/>
  <c r="I362" i="19"/>
  <c r="H362" i="19"/>
  <c r="G362" i="19"/>
  <c r="F364" i="19"/>
  <c r="J363" i="19"/>
  <c r="I363" i="19"/>
  <c r="H363" i="19"/>
  <c r="G363" i="19"/>
  <c r="F365" i="19"/>
  <c r="J364" i="19"/>
  <c r="I364" i="19"/>
  <c r="H364" i="19"/>
  <c r="G364" i="19"/>
  <c r="F366" i="19"/>
  <c r="J365" i="19"/>
  <c r="I365" i="19"/>
  <c r="H365" i="19"/>
  <c r="G365" i="19"/>
  <c r="F367" i="19"/>
  <c r="J366" i="19"/>
  <c r="I366" i="19"/>
  <c r="H366" i="19"/>
  <c r="G366" i="19"/>
  <c r="F368" i="19"/>
  <c r="J367" i="19"/>
  <c r="I367" i="19"/>
  <c r="H367" i="19"/>
  <c r="G367" i="19"/>
  <c r="F369" i="19"/>
  <c r="J368" i="19"/>
  <c r="I368" i="19"/>
  <c r="H368" i="19"/>
  <c r="G368" i="19"/>
  <c r="F370" i="19"/>
  <c r="J369" i="19"/>
  <c r="I369" i="19"/>
  <c r="H369" i="19"/>
  <c r="G369" i="19"/>
  <c r="F371" i="19"/>
  <c r="J370" i="19"/>
  <c r="I370" i="19"/>
  <c r="H370" i="19"/>
  <c r="G370" i="19"/>
  <c r="F372" i="19"/>
  <c r="J371" i="19"/>
  <c r="I371" i="19"/>
  <c r="H371" i="19"/>
  <c r="G371" i="19"/>
  <c r="F373" i="19"/>
  <c r="J372" i="19"/>
  <c r="I372" i="19"/>
  <c r="H372" i="19"/>
  <c r="G372" i="19"/>
  <c r="F374" i="19"/>
  <c r="J373" i="19"/>
  <c r="I373" i="19"/>
  <c r="H373" i="19"/>
  <c r="G373" i="19"/>
  <c r="F375" i="19"/>
  <c r="J374" i="19"/>
  <c r="I374" i="19"/>
  <c r="H374" i="19"/>
  <c r="G374" i="19"/>
  <c r="F376" i="19"/>
  <c r="J375" i="19"/>
  <c r="I375" i="19"/>
  <c r="H375" i="19"/>
  <c r="G375" i="19"/>
  <c r="F377" i="19"/>
  <c r="J376" i="19"/>
  <c r="I376" i="19"/>
  <c r="H376" i="19"/>
  <c r="G376" i="19"/>
  <c r="F378" i="19"/>
  <c r="J377" i="19"/>
  <c r="I377" i="19"/>
  <c r="H377" i="19"/>
  <c r="G377" i="19"/>
  <c r="F379" i="19"/>
  <c r="J378" i="19"/>
  <c r="I378" i="19"/>
  <c r="H378" i="19"/>
  <c r="G378" i="19"/>
  <c r="F380" i="19"/>
  <c r="J379" i="19"/>
  <c r="I379" i="19"/>
  <c r="H379" i="19"/>
  <c r="G379" i="19"/>
  <c r="F381" i="19"/>
  <c r="J380" i="19"/>
  <c r="I380" i="19"/>
  <c r="H380" i="19"/>
  <c r="G380" i="19"/>
  <c r="F382" i="19"/>
  <c r="J381" i="19"/>
  <c r="I381" i="19"/>
  <c r="H381" i="19"/>
  <c r="G381" i="19"/>
  <c r="F383" i="19"/>
  <c r="J382" i="19"/>
  <c r="I382" i="19"/>
  <c r="H382" i="19"/>
  <c r="G382" i="19"/>
  <c r="F384" i="19"/>
  <c r="J383" i="19"/>
  <c r="I383" i="19"/>
  <c r="H383" i="19"/>
  <c r="G383" i="19"/>
  <c r="F385" i="19"/>
  <c r="J384" i="19"/>
  <c r="I384" i="19"/>
  <c r="H384" i="19"/>
  <c r="G384" i="19"/>
  <c r="F386" i="19"/>
  <c r="J385" i="19"/>
  <c r="I385" i="19"/>
  <c r="H385" i="19"/>
  <c r="G385" i="19"/>
  <c r="F387" i="19"/>
  <c r="J386" i="19"/>
  <c r="I386" i="19"/>
  <c r="H386" i="19"/>
  <c r="G386" i="19"/>
  <c r="F388" i="19"/>
  <c r="J387" i="19"/>
  <c r="I387" i="19"/>
  <c r="H387" i="19"/>
  <c r="G387" i="19"/>
  <c r="F389" i="19"/>
  <c r="J388" i="19"/>
  <c r="I388" i="19"/>
  <c r="H388" i="19"/>
  <c r="G388" i="19"/>
  <c r="F390" i="19"/>
  <c r="J389" i="19"/>
  <c r="I389" i="19"/>
  <c r="H389" i="19"/>
  <c r="G389" i="19"/>
  <c r="F391" i="19"/>
  <c r="J390" i="19"/>
  <c r="I390" i="19"/>
  <c r="H390" i="19"/>
  <c r="G390" i="19"/>
  <c r="F392" i="19"/>
  <c r="J391" i="19"/>
  <c r="I391" i="19"/>
  <c r="H391" i="19"/>
  <c r="G391" i="19"/>
  <c r="F393" i="19"/>
  <c r="J392" i="19"/>
  <c r="I392" i="19"/>
  <c r="H392" i="19"/>
  <c r="G392" i="19"/>
  <c r="F394" i="19"/>
  <c r="J393" i="19"/>
  <c r="I393" i="19"/>
  <c r="H393" i="19"/>
  <c r="G393" i="19"/>
  <c r="F395" i="19"/>
  <c r="J394" i="19"/>
  <c r="I394" i="19"/>
  <c r="H394" i="19"/>
  <c r="G394" i="19"/>
  <c r="F396" i="19"/>
  <c r="J395" i="19"/>
  <c r="I395" i="19"/>
  <c r="H395" i="19"/>
  <c r="G395" i="19"/>
  <c r="F397" i="19"/>
  <c r="J396" i="19"/>
  <c r="I396" i="19"/>
  <c r="H396" i="19"/>
  <c r="G396" i="19"/>
  <c r="F398" i="19"/>
  <c r="J397" i="19"/>
  <c r="I397" i="19"/>
  <c r="H397" i="19"/>
  <c r="G397" i="19"/>
  <c r="F399" i="19"/>
  <c r="J398" i="19"/>
  <c r="I398" i="19"/>
  <c r="H398" i="19"/>
  <c r="G398" i="19"/>
  <c r="J399" i="19"/>
  <c r="I399" i="19"/>
  <c r="H399" i="19"/>
  <c r="J5" i="19"/>
  <c r="G399" i="19"/>
  <c r="J4" i="19"/>
  <c r="D84" i="17"/>
  <c r="F96" i="17"/>
  <c r="D6" i="17"/>
  <c r="H5" i="17"/>
  <c r="D128" i="12"/>
  <c r="D153" i="12"/>
  <c r="B15" i="8"/>
  <c r="D8" i="15"/>
  <c r="G7" i="15"/>
  <c r="H7" i="15"/>
  <c r="D43" i="12"/>
  <c r="B16" i="8"/>
  <c r="F56" i="5"/>
  <c r="F57" i="5"/>
  <c r="F58" i="5"/>
  <c r="F47" i="5"/>
  <c r="F48" i="5"/>
  <c r="F55" i="5"/>
  <c r="F50" i="5"/>
  <c r="F51" i="5"/>
  <c r="F52" i="5"/>
  <c r="F54" i="5"/>
  <c r="F28" i="5"/>
  <c r="F32" i="5"/>
  <c r="F35" i="5"/>
  <c r="F36" i="5"/>
  <c r="F37" i="5"/>
  <c r="F27" i="5"/>
  <c r="F26" i="5"/>
  <c r="F34" i="5"/>
  <c r="F30" i="5"/>
  <c r="F29" i="5"/>
  <c r="F31" i="5"/>
  <c r="B7" i="8"/>
  <c r="D7" i="17"/>
  <c r="G6" i="17"/>
  <c r="H6" i="17"/>
  <c r="C15" i="8"/>
  <c r="D5" i="8"/>
  <c r="D9" i="15"/>
  <c r="G8" i="15"/>
  <c r="H8" i="15"/>
  <c r="C16" i="8"/>
  <c r="D16" i="8"/>
  <c r="E16" i="8"/>
  <c r="F16" i="8"/>
  <c r="G16" i="8"/>
  <c r="H16" i="8"/>
  <c r="I16" i="8"/>
  <c r="J16" i="8"/>
  <c r="K16" i="8"/>
  <c r="L16" i="8"/>
  <c r="M16" i="8"/>
  <c r="O16" i="8"/>
  <c r="N16" i="8"/>
  <c r="K6" i="5"/>
  <c r="J7" i="5"/>
  <c r="D15" i="8"/>
  <c r="C7" i="8"/>
  <c r="D8" i="17"/>
  <c r="G7" i="17"/>
  <c r="H7" i="17"/>
  <c r="E5" i="8"/>
  <c r="D10" i="15"/>
  <c r="G9" i="15"/>
  <c r="H9" i="15"/>
  <c r="P16" i="8"/>
  <c r="Q16" i="8"/>
  <c r="R16" i="8"/>
  <c r="S16" i="8"/>
  <c r="T16" i="8"/>
  <c r="U16" i="8"/>
  <c r="V16" i="8"/>
  <c r="W16" i="8"/>
  <c r="X16" i="8"/>
  <c r="Y16" i="8"/>
  <c r="Z16" i="8"/>
  <c r="AB16" i="8"/>
  <c r="AA16" i="8"/>
  <c r="K7" i="5"/>
  <c r="D4" i="8"/>
  <c r="J8" i="5"/>
  <c r="C4" i="8"/>
  <c r="E15" i="8"/>
  <c r="D7" i="8"/>
  <c r="D9" i="17"/>
  <c r="G8" i="17"/>
  <c r="H8" i="17"/>
  <c r="F5" i="8"/>
  <c r="D11" i="15"/>
  <c r="G10" i="15"/>
  <c r="H10" i="15"/>
  <c r="AC16" i="8"/>
  <c r="AD16" i="8"/>
  <c r="AE16" i="8"/>
  <c r="AF16" i="8"/>
  <c r="AG16" i="8"/>
  <c r="AH16" i="8"/>
  <c r="AI16" i="8"/>
  <c r="AJ16" i="8"/>
  <c r="AK16" i="8"/>
  <c r="AL16" i="8"/>
  <c r="AM16" i="8"/>
  <c r="AO16" i="8"/>
  <c r="AN16" i="8"/>
  <c r="C27" i="8"/>
  <c r="J9" i="5"/>
  <c r="K9" i="5"/>
  <c r="F4" i="8"/>
  <c r="K8" i="5"/>
  <c r="D27" i="8"/>
  <c r="F15" i="8"/>
  <c r="E7" i="8"/>
  <c r="D10" i="17"/>
  <c r="G9" i="17"/>
  <c r="H9" i="17"/>
  <c r="G5" i="8"/>
  <c r="D12" i="15"/>
  <c r="G11" i="15"/>
  <c r="H11" i="15"/>
  <c r="AP16" i="8"/>
  <c r="AQ16" i="8"/>
  <c r="AR16" i="8"/>
  <c r="AS16" i="8"/>
  <c r="AT16" i="8"/>
  <c r="AU16" i="8"/>
  <c r="AV16" i="8"/>
  <c r="AW16" i="8"/>
  <c r="AX16" i="8"/>
  <c r="AY16" i="8"/>
  <c r="AZ16" i="8"/>
  <c r="BB16" i="8"/>
  <c r="BA16" i="8"/>
  <c r="E4" i="8"/>
  <c r="F27" i="8"/>
  <c r="J10" i="5"/>
  <c r="G15" i="8"/>
  <c r="H15" i="8"/>
  <c r="I15" i="8"/>
  <c r="J15" i="8"/>
  <c r="K15" i="8"/>
  <c r="L15" i="8"/>
  <c r="M15" i="8"/>
  <c r="O15" i="8"/>
  <c r="N15" i="8"/>
  <c r="F7" i="8"/>
  <c r="D11" i="17"/>
  <c r="G10" i="17"/>
  <c r="H10" i="17"/>
  <c r="H5" i="8"/>
  <c r="D13" i="15"/>
  <c r="G12" i="15"/>
  <c r="H12" i="15"/>
  <c r="BC16" i="8"/>
  <c r="BD16" i="8"/>
  <c r="BE16" i="8"/>
  <c r="BF16" i="8"/>
  <c r="BG16" i="8"/>
  <c r="BH16" i="8"/>
  <c r="BI16" i="8"/>
  <c r="BJ16" i="8"/>
  <c r="BK16" i="8"/>
  <c r="BL16" i="8"/>
  <c r="BM16" i="8"/>
  <c r="BN16" i="8"/>
  <c r="K10" i="5"/>
  <c r="J11" i="5"/>
  <c r="E27" i="8"/>
  <c r="P15" i="8"/>
  <c r="Q15" i="8"/>
  <c r="R15" i="8"/>
  <c r="S15" i="8"/>
  <c r="T15" i="8"/>
  <c r="U15" i="8"/>
  <c r="V15" i="8"/>
  <c r="W15" i="8"/>
  <c r="X15" i="8"/>
  <c r="Y15" i="8"/>
  <c r="Z15" i="8"/>
  <c r="AB15" i="8"/>
  <c r="AA15" i="8"/>
  <c r="G7" i="8"/>
  <c r="D12" i="17"/>
  <c r="G11" i="17"/>
  <c r="H11" i="17"/>
  <c r="I5" i="8"/>
  <c r="D14" i="15"/>
  <c r="G13" i="15"/>
  <c r="H13" i="15"/>
  <c r="K11" i="5"/>
  <c r="H4" i="8"/>
  <c r="J12" i="5"/>
  <c r="G4" i="8"/>
  <c r="AC15" i="8"/>
  <c r="AD15" i="8"/>
  <c r="AE15" i="8"/>
  <c r="AF15" i="8"/>
  <c r="AG15" i="8"/>
  <c r="AH15" i="8"/>
  <c r="AI15" i="8"/>
  <c r="AJ15" i="8"/>
  <c r="AK15" i="8"/>
  <c r="AL15" i="8"/>
  <c r="AM15" i="8"/>
  <c r="AO15" i="8"/>
  <c r="AN15" i="8"/>
  <c r="H7" i="8"/>
  <c r="D13" i="17"/>
  <c r="G12" i="17"/>
  <c r="H12" i="17"/>
  <c r="J5" i="8"/>
  <c r="D15" i="15"/>
  <c r="G14" i="15"/>
  <c r="H14" i="15"/>
  <c r="G27" i="8"/>
  <c r="K12" i="5"/>
  <c r="J13" i="5"/>
  <c r="H27" i="8"/>
  <c r="AP15" i="8"/>
  <c r="AQ15" i="8"/>
  <c r="AR15" i="8"/>
  <c r="AS15" i="8"/>
  <c r="AT15" i="8"/>
  <c r="AU15" i="8"/>
  <c r="AV15" i="8"/>
  <c r="AW15" i="8"/>
  <c r="AX15" i="8"/>
  <c r="AY15" i="8"/>
  <c r="AZ15" i="8"/>
  <c r="BB15" i="8"/>
  <c r="BA15" i="8"/>
  <c r="I7" i="8"/>
  <c r="D14" i="17"/>
  <c r="G13" i="17"/>
  <c r="H13" i="17"/>
  <c r="K5" i="8"/>
  <c r="D16" i="15"/>
  <c r="G15" i="15"/>
  <c r="H15" i="15"/>
  <c r="K13" i="5"/>
  <c r="J4" i="8"/>
  <c r="J14" i="5"/>
  <c r="I4" i="8"/>
  <c r="BC15" i="8"/>
  <c r="BD15" i="8"/>
  <c r="BE15" i="8"/>
  <c r="BF15" i="8"/>
  <c r="BG15" i="8"/>
  <c r="BH15" i="8"/>
  <c r="BI15" i="8"/>
  <c r="BJ15" i="8"/>
  <c r="BK15" i="8"/>
  <c r="BL15" i="8"/>
  <c r="BM15" i="8"/>
  <c r="BN15" i="8"/>
  <c r="J7" i="8"/>
  <c r="D15" i="17"/>
  <c r="G14" i="17"/>
  <c r="H14" i="17"/>
  <c r="L5" i="8"/>
  <c r="D21" i="15"/>
  <c r="G16" i="15"/>
  <c r="H16" i="15"/>
  <c r="I27" i="8"/>
  <c r="K14" i="5"/>
  <c r="J15" i="5"/>
  <c r="J27" i="8"/>
  <c r="K7" i="8"/>
  <c r="D16" i="17"/>
  <c r="G15" i="17"/>
  <c r="H15" i="17"/>
  <c r="M5" i="8"/>
  <c r="H17" i="15"/>
  <c r="D22" i="15"/>
  <c r="G21" i="15"/>
  <c r="H21" i="15"/>
  <c r="N5" i="8"/>
  <c r="K15" i="5"/>
  <c r="L4" i="8"/>
  <c r="J16" i="5"/>
  <c r="K4" i="8"/>
  <c r="L7" i="8"/>
  <c r="D21" i="17"/>
  <c r="G16" i="17"/>
  <c r="H16" i="17"/>
  <c r="O5" i="8"/>
  <c r="D23" i="15"/>
  <c r="G22" i="15"/>
  <c r="H22" i="15"/>
  <c r="K27" i="8"/>
  <c r="K16" i="5"/>
  <c r="J17" i="5"/>
  <c r="J26" i="5"/>
  <c r="L27" i="8"/>
  <c r="M7" i="8"/>
  <c r="H17" i="17"/>
  <c r="D22" i="17"/>
  <c r="G21" i="17"/>
  <c r="H21" i="17"/>
  <c r="N7" i="8"/>
  <c r="P5" i="8"/>
  <c r="D24" i="15"/>
  <c r="G23" i="15"/>
  <c r="H23" i="15"/>
  <c r="K26" i="5"/>
  <c r="J27" i="5"/>
  <c r="M4" i="8"/>
  <c r="K17" i="5"/>
  <c r="O7" i="8"/>
  <c r="D23" i="17"/>
  <c r="G22" i="17"/>
  <c r="H22" i="17"/>
  <c r="Q5" i="8"/>
  <c r="D25" i="15"/>
  <c r="G24" i="15"/>
  <c r="H24" i="15"/>
  <c r="M27" i="8"/>
  <c r="N4" i="8"/>
  <c r="K27" i="5"/>
  <c r="P4" i="8"/>
  <c r="J28" i="5"/>
  <c r="O4" i="8"/>
  <c r="P7" i="8"/>
  <c r="D24" i="17"/>
  <c r="G23" i="17"/>
  <c r="H23" i="17"/>
  <c r="R5" i="8"/>
  <c r="D26" i="15"/>
  <c r="G25" i="15"/>
  <c r="H25" i="15"/>
  <c r="O27" i="8"/>
  <c r="K28" i="5"/>
  <c r="J29" i="5"/>
  <c r="P27" i="8"/>
  <c r="N27" i="8"/>
  <c r="Q7" i="8"/>
  <c r="D25" i="17"/>
  <c r="G24" i="17"/>
  <c r="H24" i="17"/>
  <c r="S5" i="8"/>
  <c r="D27" i="15"/>
  <c r="G26" i="15"/>
  <c r="H26" i="15"/>
  <c r="K29" i="5"/>
  <c r="R4" i="8"/>
  <c r="J30" i="5"/>
  <c r="Q4" i="8"/>
  <c r="R7" i="8"/>
  <c r="D26" i="17"/>
  <c r="G25" i="17"/>
  <c r="H25" i="17"/>
  <c r="T5" i="8"/>
  <c r="D28" i="15"/>
  <c r="G27" i="15"/>
  <c r="H27" i="15"/>
  <c r="Q27" i="8"/>
  <c r="K30" i="5"/>
  <c r="J31" i="5"/>
  <c r="R27" i="8"/>
  <c r="S7" i="8"/>
  <c r="D27" i="17"/>
  <c r="G26" i="17"/>
  <c r="H26" i="17"/>
  <c r="U5" i="8"/>
  <c r="D29" i="15"/>
  <c r="G28" i="15"/>
  <c r="H28" i="15"/>
  <c r="K31" i="5"/>
  <c r="T4" i="8"/>
  <c r="J32" i="5"/>
  <c r="S4" i="8"/>
  <c r="T7" i="8"/>
  <c r="D28" i="17"/>
  <c r="G27" i="17"/>
  <c r="H27" i="17"/>
  <c r="V5" i="8"/>
  <c r="D30" i="15"/>
  <c r="G29" i="15"/>
  <c r="H29" i="15"/>
  <c r="S27" i="8"/>
  <c r="K32" i="5"/>
  <c r="J33" i="5"/>
  <c r="T27" i="8"/>
  <c r="U7" i="8"/>
  <c r="D29" i="17"/>
  <c r="G28" i="17"/>
  <c r="H28" i="17"/>
  <c r="W5" i="8"/>
  <c r="D31" i="15"/>
  <c r="G30" i="15"/>
  <c r="H30" i="15"/>
  <c r="K33" i="5"/>
  <c r="V4" i="8"/>
  <c r="J34" i="5"/>
  <c r="U4" i="8"/>
  <c r="V7" i="8"/>
  <c r="D30" i="17"/>
  <c r="G29" i="17"/>
  <c r="H29" i="17"/>
  <c r="X5" i="8"/>
  <c r="D32" i="15"/>
  <c r="G31" i="15"/>
  <c r="H31" i="15"/>
  <c r="U27" i="8"/>
  <c r="K34" i="5"/>
  <c r="J35" i="5"/>
  <c r="V27" i="8"/>
  <c r="W7" i="8"/>
  <c r="D31" i="17"/>
  <c r="G30" i="17"/>
  <c r="H30" i="17"/>
  <c r="Y5" i="8"/>
  <c r="D37" i="15"/>
  <c r="G32" i="15"/>
  <c r="H32" i="15"/>
  <c r="K35" i="5"/>
  <c r="X4" i="8"/>
  <c r="J36" i="5"/>
  <c r="W4" i="8"/>
  <c r="X7" i="8"/>
  <c r="D32" i="17"/>
  <c r="G31" i="17"/>
  <c r="H31" i="17"/>
  <c r="Z5" i="8"/>
  <c r="H33" i="15"/>
  <c r="D38" i="15"/>
  <c r="G37" i="15"/>
  <c r="H37" i="15"/>
  <c r="AA5" i="8"/>
  <c r="W27" i="8"/>
  <c r="K36" i="5"/>
  <c r="J37" i="5"/>
  <c r="X27" i="8"/>
  <c r="Y7" i="8"/>
  <c r="D37" i="17"/>
  <c r="G32" i="17"/>
  <c r="H32" i="17"/>
  <c r="AB5" i="8"/>
  <c r="D39" i="15"/>
  <c r="G38" i="15"/>
  <c r="H38" i="15"/>
  <c r="K37" i="5"/>
  <c r="Z4" i="8"/>
  <c r="J38" i="5"/>
  <c r="J47" i="5"/>
  <c r="Y4" i="8"/>
  <c r="K38" i="5"/>
  <c r="Z7" i="8"/>
  <c r="H33" i="17"/>
  <c r="D38" i="17"/>
  <c r="G37" i="17"/>
  <c r="H37" i="17"/>
  <c r="AA7" i="8"/>
  <c r="AC5" i="8"/>
  <c r="D40" i="15"/>
  <c r="G39" i="15"/>
  <c r="H39" i="15"/>
  <c r="Y27" i="8"/>
  <c r="AA4" i="8"/>
  <c r="K47" i="5"/>
  <c r="J48" i="5"/>
  <c r="Z27" i="8"/>
  <c r="AB7" i="8"/>
  <c r="D39" i="17"/>
  <c r="G38" i="17"/>
  <c r="H38" i="17"/>
  <c r="AD5" i="8"/>
  <c r="D41" i="15"/>
  <c r="G40" i="15"/>
  <c r="H40" i="15"/>
  <c r="K48" i="5"/>
  <c r="AC4" i="8"/>
  <c r="J49" i="5"/>
  <c r="AB4" i="8"/>
  <c r="AA27" i="8"/>
  <c r="AC7" i="8"/>
  <c r="D40" i="17"/>
  <c r="G39" i="17"/>
  <c r="H39" i="17"/>
  <c r="AE5" i="8"/>
  <c r="D42" i="15"/>
  <c r="G41" i="15"/>
  <c r="H41" i="15"/>
  <c r="AB27" i="8"/>
  <c r="K49" i="5"/>
  <c r="J50" i="5"/>
  <c r="AC27" i="8"/>
  <c r="AD7" i="8"/>
  <c r="D41" i="17"/>
  <c r="G40" i="17"/>
  <c r="H40" i="17"/>
  <c r="AF5" i="8"/>
  <c r="D43" i="15"/>
  <c r="G42" i="15"/>
  <c r="H42" i="15"/>
  <c r="K50" i="5"/>
  <c r="AE4" i="8"/>
  <c r="J51" i="5"/>
  <c r="AD4" i="8"/>
  <c r="AE7" i="8"/>
  <c r="D42" i="17"/>
  <c r="G41" i="17"/>
  <c r="H41" i="17"/>
  <c r="AG5" i="8"/>
  <c r="D44" i="15"/>
  <c r="G43" i="15"/>
  <c r="H43" i="15"/>
  <c r="AD27" i="8"/>
  <c r="K51" i="5"/>
  <c r="J52" i="5"/>
  <c r="AE27" i="8"/>
  <c r="AF7" i="8"/>
  <c r="D43" i="17"/>
  <c r="G42" i="17"/>
  <c r="H42" i="17"/>
  <c r="AH5" i="8"/>
  <c r="D45" i="15"/>
  <c r="G44" i="15"/>
  <c r="H44" i="15"/>
  <c r="K52" i="5"/>
  <c r="AG4" i="8"/>
  <c r="J53" i="5"/>
  <c r="AF4" i="8"/>
  <c r="AG7" i="8"/>
  <c r="D44" i="17"/>
  <c r="G43" i="17"/>
  <c r="H43" i="17"/>
  <c r="AI5" i="8"/>
  <c r="D46" i="15"/>
  <c r="G45" i="15"/>
  <c r="H45" i="15"/>
  <c r="AF27" i="8"/>
  <c r="K53" i="5"/>
  <c r="J54" i="5"/>
  <c r="AG27" i="8"/>
  <c r="AH7" i="8"/>
  <c r="D45" i="17"/>
  <c r="G44" i="17"/>
  <c r="H44" i="17"/>
  <c r="AJ5" i="8"/>
  <c r="D47" i="15"/>
  <c r="G46" i="15"/>
  <c r="H46" i="15"/>
  <c r="K54" i="5"/>
  <c r="AI4" i="8"/>
  <c r="J55" i="5"/>
  <c r="AH4" i="8"/>
  <c r="AI7" i="8"/>
  <c r="D46" i="17"/>
  <c r="G45" i="17"/>
  <c r="H45" i="17"/>
  <c r="AK5" i="8"/>
  <c r="D48" i="15"/>
  <c r="G47" i="15"/>
  <c r="H47" i="15"/>
  <c r="AH27" i="8"/>
  <c r="K55" i="5"/>
  <c r="J56" i="5"/>
  <c r="AI27" i="8"/>
  <c r="AJ7" i="8"/>
  <c r="D47" i="17"/>
  <c r="G46" i="17"/>
  <c r="H46" i="17"/>
  <c r="AL5" i="8"/>
  <c r="D53" i="15"/>
  <c r="G48" i="15"/>
  <c r="H48" i="15"/>
  <c r="K56" i="5"/>
  <c r="AK4" i="8"/>
  <c r="J57" i="5"/>
  <c r="AJ4" i="8"/>
  <c r="AK7" i="8"/>
  <c r="D48" i="17"/>
  <c r="G47" i="17"/>
  <c r="H47" i="17"/>
  <c r="AM5" i="8"/>
  <c r="H49" i="15"/>
  <c r="D54" i="15"/>
  <c r="G53" i="15"/>
  <c r="H53" i="15"/>
  <c r="AN5" i="8"/>
  <c r="AJ27" i="8"/>
  <c r="K57" i="5"/>
  <c r="J58" i="5"/>
  <c r="AK27" i="8"/>
  <c r="AL7" i="8"/>
  <c r="G48" i="17"/>
  <c r="H48" i="17"/>
  <c r="D53" i="17"/>
  <c r="AO5" i="8"/>
  <c r="D55" i="15"/>
  <c r="G54" i="15"/>
  <c r="H54" i="15"/>
  <c r="K58" i="5"/>
  <c r="AM4" i="8"/>
  <c r="J59" i="5"/>
  <c r="J68" i="5"/>
  <c r="AL4" i="8"/>
  <c r="K59" i="5"/>
  <c r="G53" i="17"/>
  <c r="H53" i="17"/>
  <c r="D54" i="17"/>
  <c r="AM7" i="8"/>
  <c r="H49" i="17"/>
  <c r="AN7" i="8"/>
  <c r="AP5" i="8"/>
  <c r="D56" i="15"/>
  <c r="G55" i="15"/>
  <c r="H55" i="15"/>
  <c r="AL27" i="8"/>
  <c r="AN4" i="8"/>
  <c r="K68" i="5"/>
  <c r="J69" i="5"/>
  <c r="AM27" i="8"/>
  <c r="D55" i="17"/>
  <c r="G54" i="17"/>
  <c r="H54" i="17"/>
  <c r="AP7" i="8"/>
  <c r="AO7" i="8"/>
  <c r="AQ5" i="8"/>
  <c r="D57" i="15"/>
  <c r="G56" i="15"/>
  <c r="H56" i="15"/>
  <c r="K69" i="5"/>
  <c r="AP4" i="8"/>
  <c r="J70" i="5"/>
  <c r="AO4" i="8"/>
  <c r="AN27" i="8"/>
  <c r="D56" i="17"/>
  <c r="G55" i="17"/>
  <c r="H55" i="17"/>
  <c r="AR5" i="8"/>
  <c r="D58" i="15"/>
  <c r="G57" i="15"/>
  <c r="H57" i="15"/>
  <c r="AO27" i="8"/>
  <c r="K70" i="5"/>
  <c r="J71" i="5"/>
  <c r="AP27" i="8"/>
  <c r="AQ7" i="8"/>
  <c r="D57" i="17"/>
  <c r="G56" i="17"/>
  <c r="H56" i="17"/>
  <c r="AS5" i="8"/>
  <c r="D59" i="15"/>
  <c r="G58" i="15"/>
  <c r="H58" i="15"/>
  <c r="K71" i="5"/>
  <c r="AR4" i="8"/>
  <c r="J72" i="5"/>
  <c r="AQ4" i="8"/>
  <c r="AR7" i="8"/>
  <c r="D58" i="17"/>
  <c r="G57" i="17"/>
  <c r="H57" i="17"/>
  <c r="AT5" i="8"/>
  <c r="D60" i="15"/>
  <c r="G59" i="15"/>
  <c r="H59" i="15"/>
  <c r="AQ27" i="8"/>
  <c r="K72" i="5"/>
  <c r="J73" i="5"/>
  <c r="AR27" i="8"/>
  <c r="AS7" i="8"/>
  <c r="D59" i="17"/>
  <c r="G58" i="17"/>
  <c r="H58" i="17"/>
  <c r="AU5" i="8"/>
  <c r="D61" i="15"/>
  <c r="G60" i="15"/>
  <c r="H60" i="15"/>
  <c r="K73" i="5"/>
  <c r="AT4" i="8"/>
  <c r="J74" i="5"/>
  <c r="AS4" i="8"/>
  <c r="AT7" i="8"/>
  <c r="D60" i="17"/>
  <c r="G59" i="17"/>
  <c r="H59" i="17"/>
  <c r="AV5" i="8"/>
  <c r="D62" i="15"/>
  <c r="G61" i="15"/>
  <c r="H61" i="15"/>
  <c r="AS27" i="8"/>
  <c r="K74" i="5"/>
  <c r="J75" i="5"/>
  <c r="AT27" i="8"/>
  <c r="AU7" i="8"/>
  <c r="D61" i="17"/>
  <c r="G60" i="17"/>
  <c r="H60" i="17"/>
  <c r="AW5" i="8"/>
  <c r="D63" i="15"/>
  <c r="G62" i="15"/>
  <c r="H62" i="15"/>
  <c r="K75" i="5"/>
  <c r="AV4" i="8"/>
  <c r="J76" i="5"/>
  <c r="AU4" i="8"/>
  <c r="AV7" i="8"/>
  <c r="D62" i="17"/>
  <c r="G61" i="17"/>
  <c r="H61" i="17"/>
  <c r="AX5" i="8"/>
  <c r="D64" i="15"/>
  <c r="G63" i="15"/>
  <c r="H63" i="15"/>
  <c r="AU27" i="8"/>
  <c r="K76" i="5"/>
  <c r="J77" i="5"/>
  <c r="AV27" i="8"/>
  <c r="AW7" i="8"/>
  <c r="D63" i="17"/>
  <c r="G62" i="17"/>
  <c r="H62" i="17"/>
  <c r="AY5" i="8"/>
  <c r="D69" i="15"/>
  <c r="G64" i="15"/>
  <c r="H64" i="15"/>
  <c r="K77" i="5"/>
  <c r="AX4" i="8"/>
  <c r="J78" i="5"/>
  <c r="AW4" i="8"/>
  <c r="AX7" i="8"/>
  <c r="D64" i="17"/>
  <c r="G63" i="17"/>
  <c r="H63" i="17"/>
  <c r="AZ5" i="8"/>
  <c r="H65" i="15"/>
  <c r="D70" i="15"/>
  <c r="G69" i="15"/>
  <c r="H69" i="15"/>
  <c r="BA5" i="8"/>
  <c r="AW27" i="8"/>
  <c r="K78" i="5"/>
  <c r="J79" i="5"/>
  <c r="AX27" i="8"/>
  <c r="AY7" i="8"/>
  <c r="D69" i="17"/>
  <c r="G64" i="17"/>
  <c r="H64" i="17"/>
  <c r="BB5" i="8"/>
  <c r="D71" i="15"/>
  <c r="G70" i="15"/>
  <c r="H70" i="15"/>
  <c r="K79" i="5"/>
  <c r="AZ4" i="8"/>
  <c r="J80" i="5"/>
  <c r="J89" i="5"/>
  <c r="AY4" i="8"/>
  <c r="K80" i="5"/>
  <c r="AZ7" i="8"/>
  <c r="H65" i="17"/>
  <c r="D70" i="17"/>
  <c r="G69" i="17"/>
  <c r="H69" i="17"/>
  <c r="BA7" i="8"/>
  <c r="BC5" i="8"/>
  <c r="D72" i="15"/>
  <c r="G71" i="15"/>
  <c r="H71" i="15"/>
  <c r="AY27" i="8"/>
  <c r="BA4" i="8"/>
  <c r="K89" i="5"/>
  <c r="J90" i="5"/>
  <c r="AZ27" i="8"/>
  <c r="BB7" i="8"/>
  <c r="D71" i="17"/>
  <c r="G70" i="17"/>
  <c r="H70" i="17"/>
  <c r="BD5" i="8"/>
  <c r="D73" i="15"/>
  <c r="G72" i="15"/>
  <c r="H72" i="15"/>
  <c r="K90" i="5"/>
  <c r="BC4" i="8"/>
  <c r="J91" i="5"/>
  <c r="BB4" i="8"/>
  <c r="BA27" i="8"/>
  <c r="BC7" i="8"/>
  <c r="D72" i="17"/>
  <c r="G71" i="17"/>
  <c r="H71" i="17"/>
  <c r="BE5" i="8"/>
  <c r="D74" i="15"/>
  <c r="G73" i="15"/>
  <c r="H73" i="15"/>
  <c r="BB27" i="8"/>
  <c r="K91" i="5"/>
  <c r="J92" i="5"/>
  <c r="BC27" i="8"/>
  <c r="BD7" i="8"/>
  <c r="D73" i="17"/>
  <c r="G72" i="17"/>
  <c r="H72" i="17"/>
  <c r="BF5" i="8"/>
  <c r="D75" i="15"/>
  <c r="G74" i="15"/>
  <c r="H74" i="15"/>
  <c r="K92" i="5"/>
  <c r="BE4" i="8"/>
  <c r="J93" i="5"/>
  <c r="BD4" i="8"/>
  <c r="BE7" i="8"/>
  <c r="D74" i="17"/>
  <c r="G73" i="17"/>
  <c r="H73" i="17"/>
  <c r="BG5" i="8"/>
  <c r="D76" i="15"/>
  <c r="G75" i="15"/>
  <c r="H75" i="15"/>
  <c r="BD27" i="8"/>
  <c r="K93" i="5"/>
  <c r="J94" i="5"/>
  <c r="BE27" i="8"/>
  <c r="BF7" i="8"/>
  <c r="D75" i="17"/>
  <c r="G74" i="17"/>
  <c r="H74" i="17"/>
  <c r="BH5" i="8"/>
  <c r="D77" i="15"/>
  <c r="G76" i="15"/>
  <c r="H76" i="15"/>
  <c r="K94" i="5"/>
  <c r="BG4" i="8"/>
  <c r="J95" i="5"/>
  <c r="BF4" i="8"/>
  <c r="BG7" i="8"/>
  <c r="D76" i="17"/>
  <c r="G75" i="17"/>
  <c r="H75" i="17"/>
  <c r="BI5" i="8"/>
  <c r="D78" i="15"/>
  <c r="G77" i="15"/>
  <c r="H77" i="15"/>
  <c r="BF27" i="8"/>
  <c r="K95" i="5"/>
  <c r="J96" i="5"/>
  <c r="BG27" i="8"/>
  <c r="BH7" i="8"/>
  <c r="D77" i="17"/>
  <c r="G76" i="17"/>
  <c r="H76" i="17"/>
  <c r="BJ5" i="8"/>
  <c r="D79" i="15"/>
  <c r="G78" i="15"/>
  <c r="H78" i="15"/>
  <c r="K96" i="5"/>
  <c r="BI4" i="8"/>
  <c r="J97" i="5"/>
  <c r="BH4" i="8"/>
  <c r="BI7" i="8"/>
  <c r="D78" i="17"/>
  <c r="G77" i="17"/>
  <c r="H77" i="17"/>
  <c r="BK5" i="8"/>
  <c r="D80" i="15"/>
  <c r="G80" i="15"/>
  <c r="H80" i="15"/>
  <c r="BM5" i="8"/>
  <c r="G79" i="15"/>
  <c r="H79" i="15"/>
  <c r="BH27" i="8"/>
  <c r="K97" i="5"/>
  <c r="J98" i="5"/>
  <c r="BI27" i="8"/>
  <c r="BJ7" i="8"/>
  <c r="D79" i="17"/>
  <c r="G78" i="17"/>
  <c r="H78" i="17"/>
  <c r="BL5" i="8"/>
  <c r="BN5" i="8"/>
  <c r="H81" i="15"/>
  <c r="K98" i="5"/>
  <c r="BK4" i="8"/>
  <c r="J100" i="5"/>
  <c r="K100" i="5"/>
  <c r="BM4" i="8"/>
  <c r="J99" i="5"/>
  <c r="BJ4" i="8"/>
  <c r="BK7" i="8"/>
  <c r="D80" i="17"/>
  <c r="G80" i="17"/>
  <c r="H80" i="17"/>
  <c r="BM7" i="8"/>
  <c r="G79" i="17"/>
  <c r="H79" i="17"/>
  <c r="BJ27" i="8"/>
  <c r="K99" i="5"/>
  <c r="J101" i="5"/>
  <c r="BM27" i="8"/>
  <c r="BK27" i="8"/>
  <c r="BL7" i="8"/>
  <c r="BN7" i="8"/>
  <c r="H81" i="17"/>
  <c r="BL4" i="8"/>
  <c r="K101" i="5"/>
  <c r="BL27" i="8"/>
  <c r="BN4" i="8"/>
  <c r="BN27" i="8"/>
  <c r="G5" i="16" l="1"/>
  <c r="H5" i="16" s="1"/>
  <c r="D6" i="16"/>
  <c r="G6" i="16" l="1"/>
  <c r="H6" i="16" s="1"/>
  <c r="C6" i="8" s="1"/>
  <c r="C8" i="8" s="1"/>
  <c r="D7" i="16"/>
  <c r="B6" i="8"/>
  <c r="B8" i="8" l="1"/>
  <c r="D8" i="16"/>
  <c r="G7" i="16"/>
  <c r="H7" i="16" s="1"/>
  <c r="C40" i="8"/>
  <c r="C41" i="8"/>
  <c r="C43" i="8"/>
  <c r="C42" i="8" l="1"/>
  <c r="C44" i="8"/>
  <c r="C45" i="8" s="1"/>
  <c r="D6" i="8"/>
  <c r="D9" i="16"/>
  <c r="G8" i="16"/>
  <c r="H8" i="16" s="1"/>
  <c r="B41" i="8"/>
  <c r="B43" i="8"/>
  <c r="B40" i="8"/>
  <c r="B42" i="8" l="1"/>
  <c r="B44" i="8"/>
  <c r="E6" i="8"/>
  <c r="E8" i="8" s="1"/>
  <c r="D10" i="16"/>
  <c r="G9" i="16"/>
  <c r="H9" i="16" s="1"/>
  <c r="D8" i="8"/>
  <c r="C46" i="8"/>
  <c r="C47" i="8"/>
  <c r="C50" i="8" s="1"/>
  <c r="D40" i="8" l="1"/>
  <c r="D41" i="8"/>
  <c r="D43" i="8"/>
  <c r="F6" i="8"/>
  <c r="D11" i="16"/>
  <c r="G10" i="16"/>
  <c r="H10" i="16" s="1"/>
  <c r="E40" i="8"/>
  <c r="E41" i="8"/>
  <c r="E43" i="8"/>
  <c r="B45" i="8"/>
  <c r="B46" i="8" l="1"/>
  <c r="B47" i="8"/>
  <c r="E42" i="8"/>
  <c r="E44" i="8"/>
  <c r="E45" i="8" s="1"/>
  <c r="G6" i="8"/>
  <c r="G8" i="8" s="1"/>
  <c r="D12" i="16"/>
  <c r="G11" i="16"/>
  <c r="H11" i="16" s="1"/>
  <c r="F8" i="8"/>
  <c r="D42" i="8"/>
  <c r="D44" i="8"/>
  <c r="D45" i="8" l="1"/>
  <c r="F40" i="8"/>
  <c r="F41" i="8"/>
  <c r="F43" i="8"/>
  <c r="H6" i="8"/>
  <c r="D13" i="16"/>
  <c r="G12" i="16"/>
  <c r="H12" i="16" s="1"/>
  <c r="G40" i="8"/>
  <c r="G41" i="8"/>
  <c r="G43" i="8"/>
  <c r="E46" i="8"/>
  <c r="E47" i="8"/>
  <c r="E50" i="8" s="1"/>
  <c r="B50" i="8"/>
  <c r="B51" i="8" l="1"/>
  <c r="C51" i="8" s="1"/>
  <c r="G42" i="8"/>
  <c r="G44" i="8"/>
  <c r="G45" i="8" s="1"/>
  <c r="I6" i="8"/>
  <c r="I8" i="8" s="1"/>
  <c r="D14" i="16"/>
  <c r="G13" i="16"/>
  <c r="H13" i="16" s="1"/>
  <c r="H8" i="8"/>
  <c r="F42" i="8"/>
  <c r="F44" i="8"/>
  <c r="D46" i="8"/>
  <c r="D47" i="8"/>
  <c r="D50" i="8" l="1"/>
  <c r="F45" i="8"/>
  <c r="H40" i="8"/>
  <c r="H41" i="8"/>
  <c r="H43" i="8"/>
  <c r="J6" i="8"/>
  <c r="D15" i="16"/>
  <c r="G14" i="16"/>
  <c r="H14" i="16" s="1"/>
  <c r="I40" i="8"/>
  <c r="I41" i="8"/>
  <c r="I43" i="8"/>
  <c r="G46" i="8"/>
  <c r="G47" i="8"/>
  <c r="G50" i="8" s="1"/>
  <c r="D51" i="8"/>
  <c r="E51" i="8" s="1"/>
  <c r="I42" i="8" l="1"/>
  <c r="I44" i="8"/>
  <c r="I45" i="8" s="1"/>
  <c r="K6" i="8"/>
  <c r="K8" i="8" s="1"/>
  <c r="D16" i="16"/>
  <c r="G15" i="16"/>
  <c r="H15" i="16" s="1"/>
  <c r="J8" i="8"/>
  <c r="H42" i="8"/>
  <c r="H44" i="8"/>
  <c r="F46" i="8"/>
  <c r="F47" i="8"/>
  <c r="F50" i="8" l="1"/>
  <c r="H45" i="8"/>
  <c r="J40" i="8"/>
  <c r="J41" i="8"/>
  <c r="J43" i="8"/>
  <c r="L6" i="8"/>
  <c r="D21" i="16"/>
  <c r="G16" i="16"/>
  <c r="H16" i="16" s="1"/>
  <c r="K40" i="8"/>
  <c r="K41" i="8"/>
  <c r="K43" i="8"/>
  <c r="I46" i="8"/>
  <c r="I47" i="8"/>
  <c r="I50" i="8" s="1"/>
  <c r="K42" i="8" l="1"/>
  <c r="K44" i="8"/>
  <c r="K45" i="8" s="1"/>
  <c r="M6" i="8"/>
  <c r="M8" i="8" s="1"/>
  <c r="H17" i="16"/>
  <c r="D22" i="16"/>
  <c r="G21" i="16"/>
  <c r="H21" i="16" s="1"/>
  <c r="L8" i="8"/>
  <c r="N6" i="8"/>
  <c r="N8" i="8" s="1"/>
  <c r="J42" i="8"/>
  <c r="J44" i="8"/>
  <c r="H46" i="8"/>
  <c r="H47" i="8"/>
  <c r="F51" i="8"/>
  <c r="G51" i="8" l="1"/>
  <c r="H50" i="8"/>
  <c r="J45" i="8"/>
  <c r="L40" i="8"/>
  <c r="L41" i="8"/>
  <c r="L43" i="8"/>
  <c r="O6" i="8"/>
  <c r="D23" i="16"/>
  <c r="G22" i="16"/>
  <c r="H22" i="16" s="1"/>
  <c r="M40" i="8"/>
  <c r="M41" i="8"/>
  <c r="M43" i="8"/>
  <c r="K46" i="8"/>
  <c r="K47" i="8"/>
  <c r="K50" i="8" s="1"/>
  <c r="M42" i="8" l="1"/>
  <c r="M44" i="8"/>
  <c r="M45" i="8" s="1"/>
  <c r="P6" i="8"/>
  <c r="P8" i="8" s="1"/>
  <c r="D24" i="16"/>
  <c r="G23" i="16"/>
  <c r="H23" i="16" s="1"/>
  <c r="O8" i="8"/>
  <c r="N43" i="8"/>
  <c r="N41" i="8"/>
  <c r="L42" i="8"/>
  <c r="N42" i="8" s="1"/>
  <c r="L44" i="8"/>
  <c r="N40" i="8"/>
  <c r="J46" i="8"/>
  <c r="J47" i="8"/>
  <c r="H51" i="8"/>
  <c r="I51" i="8" l="1"/>
  <c r="J50" i="8"/>
  <c r="N44" i="8"/>
  <c r="L45" i="8"/>
  <c r="O40" i="8"/>
  <c r="O41" i="8"/>
  <c r="O43" i="8"/>
  <c r="Q6" i="8"/>
  <c r="D25" i="16"/>
  <c r="G24" i="16"/>
  <c r="H24" i="16" s="1"/>
  <c r="P40" i="8"/>
  <c r="P41" i="8"/>
  <c r="P43" i="8"/>
  <c r="M46" i="8"/>
  <c r="M47" i="8"/>
  <c r="P42" i="8" l="1"/>
  <c r="P44" i="8"/>
  <c r="P45" i="8" s="1"/>
  <c r="R6" i="8"/>
  <c r="R8" i="8" s="1"/>
  <c r="D26" i="16"/>
  <c r="G25" i="16"/>
  <c r="H25" i="16" s="1"/>
  <c r="Q8" i="8"/>
  <c r="O42" i="8"/>
  <c r="O44" i="8"/>
  <c r="L46" i="8"/>
  <c r="N46" i="8" s="1"/>
  <c r="L47" i="8"/>
  <c r="N45" i="8"/>
  <c r="J51" i="8"/>
  <c r="M48" i="8" l="1"/>
  <c r="M49" i="8"/>
  <c r="O10" i="19" s="1"/>
  <c r="K51" i="8"/>
  <c r="N49" i="8"/>
  <c r="N10" i="19"/>
  <c r="L50" i="8"/>
  <c r="N47" i="8"/>
  <c r="O45" i="8"/>
  <c r="Q40" i="8"/>
  <c r="Q41" i="8"/>
  <c r="Q43" i="8"/>
  <c r="S6" i="8"/>
  <c r="D27" i="16"/>
  <c r="G26" i="16"/>
  <c r="H26" i="16" s="1"/>
  <c r="R40" i="8"/>
  <c r="R41" i="8"/>
  <c r="R43" i="8"/>
  <c r="P46" i="8"/>
  <c r="P47" i="8"/>
  <c r="P50" i="8" s="1"/>
  <c r="N48" i="8" l="1"/>
  <c r="M50" i="8"/>
  <c r="N50" i="8" s="1"/>
  <c r="R42" i="8"/>
  <c r="R44" i="8"/>
  <c r="R45" i="8" s="1"/>
  <c r="T6" i="8"/>
  <c r="T8" i="8" s="1"/>
  <c r="D28" i="16"/>
  <c r="G27" i="16"/>
  <c r="H27" i="16" s="1"/>
  <c r="S8" i="8"/>
  <c r="Q42" i="8"/>
  <c r="Q44" i="8"/>
  <c r="O46" i="8"/>
  <c r="O47" i="8"/>
  <c r="L51" i="8"/>
  <c r="M51" i="8" l="1"/>
  <c r="O50" i="8"/>
  <c r="Q45" i="8"/>
  <c r="S40" i="8"/>
  <c r="S41" i="8"/>
  <c r="S43" i="8"/>
  <c r="U6" i="8"/>
  <c r="D29" i="16"/>
  <c r="G28" i="16"/>
  <c r="H28" i="16" s="1"/>
  <c r="T40" i="8"/>
  <c r="T41" i="8"/>
  <c r="T43" i="8"/>
  <c r="R46" i="8"/>
  <c r="R47" i="8"/>
  <c r="R50" i="8" s="1"/>
  <c r="T42" i="8" l="1"/>
  <c r="T44" i="8"/>
  <c r="T45" i="8" s="1"/>
  <c r="V6" i="8"/>
  <c r="V8" i="8" s="1"/>
  <c r="D30" i="16"/>
  <c r="G29" i="16"/>
  <c r="H29" i="16" s="1"/>
  <c r="U8" i="8"/>
  <c r="S42" i="8"/>
  <c r="S44" i="8"/>
  <c r="Q46" i="8"/>
  <c r="Q47" i="8"/>
  <c r="B5" i="9"/>
  <c r="B18" i="9" s="1"/>
  <c r="O51" i="8"/>
  <c r="P51" i="8" l="1"/>
  <c r="C18" i="9"/>
  <c r="Q50" i="8"/>
  <c r="S45" i="8"/>
  <c r="U40" i="8"/>
  <c r="U41" i="8"/>
  <c r="U43" i="8"/>
  <c r="W6" i="8"/>
  <c r="D31" i="16"/>
  <c r="G30" i="16"/>
  <c r="H30" i="16" s="1"/>
  <c r="V40" i="8"/>
  <c r="V41" i="8"/>
  <c r="V43" i="8"/>
  <c r="T46" i="8"/>
  <c r="T47" i="8"/>
  <c r="T50" i="8" s="1"/>
  <c r="V42" i="8" l="1"/>
  <c r="V44" i="8"/>
  <c r="V45" i="8" s="1"/>
  <c r="X6" i="8"/>
  <c r="X8" i="8" s="1"/>
  <c r="D32" i="16"/>
  <c r="G31" i="16"/>
  <c r="H31" i="16" s="1"/>
  <c r="W8" i="8"/>
  <c r="U42" i="8"/>
  <c r="U44" i="8"/>
  <c r="S46" i="8"/>
  <c r="S47" i="8"/>
  <c r="Q51" i="8"/>
  <c r="R51" i="8" l="1"/>
  <c r="S50" i="8"/>
  <c r="U45" i="8"/>
  <c r="W40" i="8"/>
  <c r="W41" i="8"/>
  <c r="W43" i="8"/>
  <c r="Y6" i="8"/>
  <c r="D37" i="16"/>
  <c r="G32" i="16"/>
  <c r="H32" i="16" s="1"/>
  <c r="X40" i="8"/>
  <c r="X41" i="8"/>
  <c r="X43" i="8"/>
  <c r="V46" i="8"/>
  <c r="V47" i="8"/>
  <c r="V50" i="8" s="1"/>
  <c r="X42" i="8" l="1"/>
  <c r="X44" i="8"/>
  <c r="X45" i="8" s="1"/>
  <c r="Z6" i="8"/>
  <c r="Z8" i="8" s="1"/>
  <c r="H33" i="16"/>
  <c r="D38" i="16"/>
  <c r="G37" i="16"/>
  <c r="H37" i="16" s="1"/>
  <c r="Y8" i="8"/>
  <c r="AA6" i="8"/>
  <c r="AA8" i="8" s="1"/>
  <c r="W42" i="8"/>
  <c r="W44" i="8"/>
  <c r="U46" i="8"/>
  <c r="U47" i="8"/>
  <c r="S51" i="8"/>
  <c r="T51" i="8" l="1"/>
  <c r="U50" i="8"/>
  <c r="W45" i="8"/>
  <c r="Y40" i="8"/>
  <c r="Y41" i="8"/>
  <c r="Y43" i="8"/>
  <c r="AB6" i="8"/>
  <c r="D39" i="16"/>
  <c r="G38" i="16"/>
  <c r="H38" i="16" s="1"/>
  <c r="Z40" i="8"/>
  <c r="Z41" i="8"/>
  <c r="Z43" i="8"/>
  <c r="X46" i="8"/>
  <c r="X47" i="8"/>
  <c r="X50" i="8" s="1"/>
  <c r="Z42" i="8" l="1"/>
  <c r="Z44" i="8"/>
  <c r="Z45" i="8" s="1"/>
  <c r="AC6" i="8"/>
  <c r="AC8" i="8" s="1"/>
  <c r="D40" i="16"/>
  <c r="G39" i="16"/>
  <c r="H39" i="16" s="1"/>
  <c r="AB8" i="8"/>
  <c r="AA43" i="8"/>
  <c r="AA41" i="8"/>
  <c r="Y42" i="8"/>
  <c r="AA42" i="8" s="1"/>
  <c r="Y44" i="8"/>
  <c r="AA40" i="8"/>
  <c r="W46" i="8"/>
  <c r="W47" i="8"/>
  <c r="U51" i="8"/>
  <c r="V51" i="8" l="1"/>
  <c r="W50" i="8"/>
  <c r="AA44" i="8"/>
  <c r="Y45" i="8"/>
  <c r="AB40" i="8"/>
  <c r="AB41" i="8"/>
  <c r="AB43" i="8"/>
  <c r="AD6" i="8"/>
  <c r="D41" i="16"/>
  <c r="G40" i="16"/>
  <c r="H40" i="16" s="1"/>
  <c r="AC40" i="8"/>
  <c r="AC41" i="8"/>
  <c r="AC43" i="8"/>
  <c r="Z46" i="8"/>
  <c r="Z47" i="8"/>
  <c r="AC42" i="8" l="1"/>
  <c r="AC44" i="8"/>
  <c r="AC45" i="8" s="1"/>
  <c r="AE6" i="8"/>
  <c r="AE8" i="8" s="1"/>
  <c r="D42" i="16"/>
  <c r="G41" i="16"/>
  <c r="H41" i="16" s="1"/>
  <c r="AD8" i="8"/>
  <c r="AB42" i="8"/>
  <c r="AB44" i="8"/>
  <c r="Y46" i="8"/>
  <c r="AA46" i="8" s="1"/>
  <c r="Y47" i="8"/>
  <c r="AA45" i="8"/>
  <c r="W51" i="8"/>
  <c r="Z48" i="8" l="1"/>
  <c r="Z49" i="8"/>
  <c r="O11" i="19" s="1"/>
  <c r="X51" i="8"/>
  <c r="AA49" i="8"/>
  <c r="N11" i="19"/>
  <c r="Y50" i="8"/>
  <c r="AA47" i="8"/>
  <c r="AB45" i="8"/>
  <c r="AD40" i="8"/>
  <c r="AD41" i="8"/>
  <c r="AD43" i="8"/>
  <c r="AF6" i="8"/>
  <c r="D43" i="16"/>
  <c r="G42" i="16"/>
  <c r="H42" i="16" s="1"/>
  <c r="AE40" i="8"/>
  <c r="AE41" i="8"/>
  <c r="AE43" i="8"/>
  <c r="AC46" i="8"/>
  <c r="AC47" i="8"/>
  <c r="AC50" i="8" s="1"/>
  <c r="AA48" i="8" l="1"/>
  <c r="Z50" i="8"/>
  <c r="AA50" i="8" s="1"/>
  <c r="AE42" i="8"/>
  <c r="AE44" i="8"/>
  <c r="AE45" i="8" s="1"/>
  <c r="AG6" i="8"/>
  <c r="AG8" i="8" s="1"/>
  <c r="D44" i="16"/>
  <c r="G43" i="16"/>
  <c r="H43" i="16" s="1"/>
  <c r="AF8" i="8"/>
  <c r="AD42" i="8"/>
  <c r="AD44" i="8"/>
  <c r="AB46" i="8"/>
  <c r="AB47" i="8"/>
  <c r="Y51" i="8"/>
  <c r="Z51" i="8" l="1"/>
  <c r="AB50" i="8"/>
  <c r="AD45" i="8"/>
  <c r="AF40" i="8"/>
  <c r="AF41" i="8"/>
  <c r="AF43" i="8"/>
  <c r="AH6" i="8"/>
  <c r="D45" i="16"/>
  <c r="G44" i="16"/>
  <c r="H44" i="16" s="1"/>
  <c r="AG40" i="8"/>
  <c r="AG41" i="8"/>
  <c r="AG43" i="8"/>
  <c r="AE46" i="8"/>
  <c r="AE47" i="8"/>
  <c r="AE50" i="8" s="1"/>
  <c r="AG42" i="8" l="1"/>
  <c r="AG44" i="8"/>
  <c r="AG45" i="8" s="1"/>
  <c r="AI6" i="8"/>
  <c r="AI8" i="8" s="1"/>
  <c r="D46" i="16"/>
  <c r="G45" i="16"/>
  <c r="H45" i="16" s="1"/>
  <c r="AH8" i="8"/>
  <c r="AF42" i="8"/>
  <c r="AF44" i="8"/>
  <c r="AD46" i="8"/>
  <c r="AD47" i="8"/>
  <c r="B6" i="9"/>
  <c r="B19" i="9" s="1"/>
  <c r="AB51" i="8"/>
  <c r="AC51" i="8" l="1"/>
  <c r="C19" i="9"/>
  <c r="AD50" i="8"/>
  <c r="AF45" i="8"/>
  <c r="AH40" i="8"/>
  <c r="AH41" i="8"/>
  <c r="AH43" i="8"/>
  <c r="AJ6" i="8"/>
  <c r="D47" i="16"/>
  <c r="G46" i="16"/>
  <c r="H46" i="16" s="1"/>
  <c r="AI40" i="8"/>
  <c r="AI41" i="8"/>
  <c r="AI43" i="8"/>
  <c r="AG46" i="8"/>
  <c r="AG47" i="8"/>
  <c r="AG50" i="8" s="1"/>
  <c r="AI42" i="8" l="1"/>
  <c r="AI44" i="8"/>
  <c r="AI45" i="8" s="1"/>
  <c r="AK6" i="8"/>
  <c r="AK8" i="8" s="1"/>
  <c r="D48" i="16"/>
  <c r="G47" i="16"/>
  <c r="H47" i="16" s="1"/>
  <c r="AJ8" i="8"/>
  <c r="AH42" i="8"/>
  <c r="AH44" i="8"/>
  <c r="AF46" i="8"/>
  <c r="AF47" i="8"/>
  <c r="AD51" i="8"/>
  <c r="AE51" i="8" l="1"/>
  <c r="AF50" i="8"/>
  <c r="AH45" i="8"/>
  <c r="AJ40" i="8"/>
  <c r="AJ41" i="8"/>
  <c r="AJ43" i="8"/>
  <c r="AL6" i="8"/>
  <c r="D53" i="16"/>
  <c r="G48" i="16"/>
  <c r="H48" i="16" s="1"/>
  <c r="AK40" i="8"/>
  <c r="AK41" i="8"/>
  <c r="AK43" i="8"/>
  <c r="AI46" i="8"/>
  <c r="AI47" i="8"/>
  <c r="AI50" i="8" s="1"/>
  <c r="AK42" i="8" l="1"/>
  <c r="AK44" i="8"/>
  <c r="AK45" i="8" s="1"/>
  <c r="AM6" i="8"/>
  <c r="AM8" i="8" s="1"/>
  <c r="H49" i="16"/>
  <c r="D54" i="16"/>
  <c r="G53" i="16"/>
  <c r="H53" i="16" s="1"/>
  <c r="AL8" i="8"/>
  <c r="AN6" i="8"/>
  <c r="AN8" i="8" s="1"/>
  <c r="AJ42" i="8"/>
  <c r="AJ44" i="8"/>
  <c r="AH46" i="8"/>
  <c r="AH47" i="8"/>
  <c r="AF51" i="8"/>
  <c r="AG51" i="8" l="1"/>
  <c r="AH50" i="8"/>
  <c r="AJ45" i="8"/>
  <c r="AL40" i="8"/>
  <c r="AL41" i="8"/>
  <c r="AL43" i="8"/>
  <c r="AO6" i="8"/>
  <c r="D55" i="16"/>
  <c r="G54" i="16"/>
  <c r="H54" i="16" s="1"/>
  <c r="AM40" i="8"/>
  <c r="AM41" i="8"/>
  <c r="AM43" i="8"/>
  <c r="AK46" i="8"/>
  <c r="AK47" i="8"/>
  <c r="AK50" i="8" s="1"/>
  <c r="AM42" i="8" l="1"/>
  <c r="AM44" i="8"/>
  <c r="AM45" i="8" s="1"/>
  <c r="AP6" i="8"/>
  <c r="AP8" i="8" s="1"/>
  <c r="D56" i="16"/>
  <c r="G55" i="16"/>
  <c r="H55" i="16" s="1"/>
  <c r="AO8" i="8"/>
  <c r="AN43" i="8"/>
  <c r="AN41" i="8"/>
  <c r="AL42" i="8"/>
  <c r="AN42" i="8" s="1"/>
  <c r="AL44" i="8"/>
  <c r="AN40" i="8"/>
  <c r="AJ46" i="8"/>
  <c r="AJ47" i="8"/>
  <c r="AH51" i="8"/>
  <c r="AI51" i="8" l="1"/>
  <c r="AJ50" i="8"/>
  <c r="AN44" i="8"/>
  <c r="AL45" i="8"/>
  <c r="AO40" i="8"/>
  <c r="AO41" i="8"/>
  <c r="AO43" i="8"/>
  <c r="AQ6" i="8"/>
  <c r="D57" i="16"/>
  <c r="G56" i="16"/>
  <c r="H56" i="16" s="1"/>
  <c r="AP40" i="8"/>
  <c r="AP41" i="8"/>
  <c r="AP43" i="8"/>
  <c r="AM46" i="8"/>
  <c r="AM47" i="8"/>
  <c r="AP42" i="8" l="1"/>
  <c r="AP44" i="8"/>
  <c r="AP45" i="8" s="1"/>
  <c r="AR6" i="8"/>
  <c r="AR8" i="8" s="1"/>
  <c r="D58" i="16"/>
  <c r="G57" i="16"/>
  <c r="H57" i="16" s="1"/>
  <c r="AQ8" i="8"/>
  <c r="AO42" i="8"/>
  <c r="AO44" i="8"/>
  <c r="AL46" i="8"/>
  <c r="AN46" i="8" s="1"/>
  <c r="AL47" i="8"/>
  <c r="AN45" i="8"/>
  <c r="AJ51" i="8"/>
  <c r="AM48" i="8" l="1"/>
  <c r="AM49" i="8"/>
  <c r="O12" i="19" s="1"/>
  <c r="AK51" i="8"/>
  <c r="AN49" i="8"/>
  <c r="N12" i="19"/>
  <c r="AL50" i="8"/>
  <c r="AN47" i="8"/>
  <c r="AO45" i="8"/>
  <c r="AQ40" i="8"/>
  <c r="AQ41" i="8"/>
  <c r="AQ43" i="8"/>
  <c r="AS6" i="8"/>
  <c r="D59" i="16"/>
  <c r="G58" i="16"/>
  <c r="H58" i="16" s="1"/>
  <c r="AR40" i="8"/>
  <c r="AR41" i="8"/>
  <c r="AR43" i="8"/>
  <c r="AP46" i="8"/>
  <c r="AP47" i="8"/>
  <c r="AP50" i="8" s="1"/>
  <c r="AN48" i="8" l="1"/>
  <c r="AM50" i="8"/>
  <c r="AN50" i="8" s="1"/>
  <c r="AR42" i="8"/>
  <c r="AR44" i="8"/>
  <c r="AR45" i="8" s="1"/>
  <c r="AT6" i="8"/>
  <c r="AT8" i="8" s="1"/>
  <c r="D60" i="16"/>
  <c r="G59" i="16"/>
  <c r="H59" i="16" s="1"/>
  <c r="AS8" i="8"/>
  <c r="AQ42" i="8"/>
  <c r="AQ44" i="8"/>
  <c r="AO46" i="8"/>
  <c r="AO47" i="8"/>
  <c r="AL51" i="8"/>
  <c r="AM51" i="8" l="1"/>
  <c r="AO50" i="8"/>
  <c r="AQ45" i="8"/>
  <c r="AS40" i="8"/>
  <c r="AS41" i="8"/>
  <c r="AS43" i="8"/>
  <c r="AU6" i="8"/>
  <c r="D61" i="16"/>
  <c r="G60" i="16"/>
  <c r="H60" i="16" s="1"/>
  <c r="AT40" i="8"/>
  <c r="AT41" i="8"/>
  <c r="AT43" i="8"/>
  <c r="AR46" i="8"/>
  <c r="AR47" i="8"/>
  <c r="AR50" i="8" s="1"/>
  <c r="AT42" i="8" l="1"/>
  <c r="AT44" i="8"/>
  <c r="AT45" i="8" s="1"/>
  <c r="AV6" i="8"/>
  <c r="AV8" i="8" s="1"/>
  <c r="D62" i="16"/>
  <c r="G61" i="16"/>
  <c r="H61" i="16" s="1"/>
  <c r="AU8" i="8"/>
  <c r="AS42" i="8"/>
  <c r="AS44" i="8"/>
  <c r="AQ46" i="8"/>
  <c r="AQ47" i="8"/>
  <c r="B7" i="9"/>
  <c r="B20" i="9" s="1"/>
  <c r="AO51" i="8"/>
  <c r="AP51" i="8" l="1"/>
  <c r="C20" i="9"/>
  <c r="AQ50" i="8"/>
  <c r="AS45" i="8"/>
  <c r="AU40" i="8"/>
  <c r="AU41" i="8"/>
  <c r="AU43" i="8"/>
  <c r="AW6" i="8"/>
  <c r="D63" i="16"/>
  <c r="G62" i="16"/>
  <c r="H62" i="16" s="1"/>
  <c r="AV40" i="8"/>
  <c r="AV41" i="8"/>
  <c r="AV43" i="8"/>
  <c r="AT46" i="8"/>
  <c r="AT47" i="8"/>
  <c r="AT50" i="8" s="1"/>
  <c r="AV42" i="8" l="1"/>
  <c r="AV44" i="8"/>
  <c r="AV45" i="8" s="1"/>
  <c r="AX6" i="8"/>
  <c r="AX8" i="8" s="1"/>
  <c r="D64" i="16"/>
  <c r="G63" i="16"/>
  <c r="H63" i="16" s="1"/>
  <c r="AW8" i="8"/>
  <c r="AU42" i="8"/>
  <c r="AU44" i="8"/>
  <c r="AS46" i="8"/>
  <c r="AS47" i="8"/>
  <c r="AQ51" i="8"/>
  <c r="AR51" i="8" l="1"/>
  <c r="AS50" i="8"/>
  <c r="AU45" i="8"/>
  <c r="AW40" i="8"/>
  <c r="AW41" i="8"/>
  <c r="AW43" i="8"/>
  <c r="AY6" i="8"/>
  <c r="D69" i="16"/>
  <c r="G64" i="16"/>
  <c r="H64" i="16" s="1"/>
  <c r="AX40" i="8"/>
  <c r="AX41" i="8"/>
  <c r="AX43" i="8"/>
  <c r="AV46" i="8"/>
  <c r="AV47" i="8"/>
  <c r="AV50" i="8" s="1"/>
  <c r="AX42" i="8" l="1"/>
  <c r="AX44" i="8"/>
  <c r="AX45" i="8" s="1"/>
  <c r="AZ6" i="8"/>
  <c r="AZ8" i="8" s="1"/>
  <c r="H65" i="16"/>
  <c r="G69" i="16"/>
  <c r="H69" i="16" s="1"/>
  <c r="D70" i="16"/>
  <c r="AY8" i="8"/>
  <c r="BA6" i="8"/>
  <c r="BA8" i="8" s="1"/>
  <c r="AW42" i="8"/>
  <c r="AW44" i="8"/>
  <c r="AU46" i="8"/>
  <c r="AU47" i="8"/>
  <c r="AS51" i="8"/>
  <c r="AT51" i="8" l="1"/>
  <c r="AU50" i="8"/>
  <c r="AW45" i="8"/>
  <c r="AY40" i="8"/>
  <c r="AY41" i="8"/>
  <c r="AY43" i="8"/>
  <c r="G70" i="16"/>
  <c r="H70" i="16" s="1"/>
  <c r="BC6" i="8" s="1"/>
  <c r="BC8" i="8" s="1"/>
  <c r="D71" i="16"/>
  <c r="BB6" i="8"/>
  <c r="AZ40" i="8"/>
  <c r="AZ41" i="8"/>
  <c r="AZ43" i="8"/>
  <c r="AX46" i="8"/>
  <c r="AX47" i="8"/>
  <c r="AX50" i="8" s="1"/>
  <c r="AZ42" i="8" l="1"/>
  <c r="AZ44" i="8"/>
  <c r="AZ45" i="8" s="1"/>
  <c r="BB8" i="8"/>
  <c r="G71" i="16"/>
  <c r="H71" i="16" s="1"/>
  <c r="D72" i="16"/>
  <c r="BC40" i="8"/>
  <c r="BC41" i="8"/>
  <c r="BC43" i="8"/>
  <c r="BA43" i="8"/>
  <c r="BA41" i="8"/>
  <c r="AY42" i="8"/>
  <c r="BA42" i="8" s="1"/>
  <c r="AY44" i="8"/>
  <c r="BA40" i="8"/>
  <c r="AW46" i="8"/>
  <c r="AW47" i="8"/>
  <c r="AU51" i="8"/>
  <c r="AV51" i="8" l="1"/>
  <c r="AW50" i="8"/>
  <c r="BA44" i="8"/>
  <c r="AY45" i="8"/>
  <c r="BC42" i="8"/>
  <c r="BC44" i="8"/>
  <c r="BC45" i="8" s="1"/>
  <c r="D73" i="16"/>
  <c r="G72" i="16"/>
  <c r="H72" i="16" s="1"/>
  <c r="BE6" i="8" s="1"/>
  <c r="BE8" i="8" s="1"/>
  <c r="BD6" i="8"/>
  <c r="BB40" i="8"/>
  <c r="BB41" i="8"/>
  <c r="BB43" i="8"/>
  <c r="AZ46" i="8"/>
  <c r="AZ47" i="8"/>
  <c r="BB42" i="8" l="1"/>
  <c r="BB44" i="8"/>
  <c r="BD8" i="8"/>
  <c r="BE40" i="8"/>
  <c r="BE41" i="8"/>
  <c r="BE43" i="8"/>
  <c r="D74" i="16"/>
  <c r="G73" i="16"/>
  <c r="H73" i="16" s="1"/>
  <c r="BC46" i="8"/>
  <c r="BC47" i="8"/>
  <c r="BC50" i="8" s="1"/>
  <c r="AY46" i="8"/>
  <c r="BA46" i="8" s="1"/>
  <c r="AY47" i="8"/>
  <c r="BA45" i="8"/>
  <c r="AW51" i="8"/>
  <c r="AZ48" i="8" l="1"/>
  <c r="AZ49" i="8"/>
  <c r="O13" i="19" s="1"/>
  <c r="AX51" i="8"/>
  <c r="BA49" i="8"/>
  <c r="N13" i="19"/>
  <c r="AY50" i="8"/>
  <c r="BA47" i="8"/>
  <c r="BF6" i="8"/>
  <c r="D75" i="16"/>
  <c r="G74" i="16"/>
  <c r="H74" i="16" s="1"/>
  <c r="BE42" i="8"/>
  <c r="BE44" i="8"/>
  <c r="BE45" i="8" s="1"/>
  <c r="BD40" i="8"/>
  <c r="BD41" i="8"/>
  <c r="BD43" i="8"/>
  <c r="BB45" i="8"/>
  <c r="BA48" i="8" l="1"/>
  <c r="AZ50" i="8"/>
  <c r="BA50" i="8" s="1"/>
  <c r="BB46" i="8"/>
  <c r="BB47" i="8"/>
  <c r="BD42" i="8"/>
  <c r="BD44" i="8"/>
  <c r="BE46" i="8"/>
  <c r="BE47" i="8"/>
  <c r="BE50" i="8" s="1"/>
  <c r="BG6" i="8"/>
  <c r="BG8" i="8" s="1"/>
  <c r="G75" i="16"/>
  <c r="H75" i="16" s="1"/>
  <c r="D76" i="16"/>
  <c r="BF8" i="8"/>
  <c r="AY51" i="8"/>
  <c r="AZ51" i="8" l="1"/>
  <c r="BF40" i="8"/>
  <c r="BF41" i="8"/>
  <c r="BF43" i="8"/>
  <c r="D77" i="16"/>
  <c r="G76" i="16"/>
  <c r="H76" i="16" s="1"/>
  <c r="BI6" i="8" s="1"/>
  <c r="BI8" i="8" s="1"/>
  <c r="BH6" i="8"/>
  <c r="BG40" i="8"/>
  <c r="BG41" i="8"/>
  <c r="BG43" i="8"/>
  <c r="BD45" i="8"/>
  <c r="BB50" i="8"/>
  <c r="BD46" i="8" l="1"/>
  <c r="BD47" i="8"/>
  <c r="BG42" i="8"/>
  <c r="BG44" i="8"/>
  <c r="BG45" i="8" s="1"/>
  <c r="BH8" i="8"/>
  <c r="BI40" i="8"/>
  <c r="BI41" i="8"/>
  <c r="BI43" i="8"/>
  <c r="D78" i="16"/>
  <c r="G77" i="16"/>
  <c r="H77" i="16" s="1"/>
  <c r="BF42" i="8"/>
  <c r="BF44" i="8"/>
  <c r="B8" i="9"/>
  <c r="B21" i="9" s="1"/>
  <c r="BB51" i="8"/>
  <c r="BC51" i="8" l="1"/>
  <c r="C21" i="9"/>
  <c r="BF45" i="8"/>
  <c r="BJ6" i="8"/>
  <c r="D79" i="16"/>
  <c r="G78" i="16"/>
  <c r="H78" i="16" s="1"/>
  <c r="BI42" i="8"/>
  <c r="BI44" i="8"/>
  <c r="BI45" i="8" s="1"/>
  <c r="BH40" i="8"/>
  <c r="BH41" i="8"/>
  <c r="BH43" i="8"/>
  <c r="BG46" i="8"/>
  <c r="BG47" i="8"/>
  <c r="BG50" i="8" s="1"/>
  <c r="BD50" i="8"/>
  <c r="BH42" i="8" l="1"/>
  <c r="BH44" i="8"/>
  <c r="BI46" i="8"/>
  <c r="BI47" i="8"/>
  <c r="BI50" i="8" s="1"/>
  <c r="BK6" i="8"/>
  <c r="BK8" i="8" s="1"/>
  <c r="D80" i="16"/>
  <c r="G80" i="16" s="1"/>
  <c r="H80" i="16" s="1"/>
  <c r="BM6" i="8" s="1"/>
  <c r="BM8" i="8" s="1"/>
  <c r="G79" i="16"/>
  <c r="H79" i="16" s="1"/>
  <c r="BJ8" i="8"/>
  <c r="BF46" i="8"/>
  <c r="BF47" i="8"/>
  <c r="BD51" i="8"/>
  <c r="BE51" i="8" l="1"/>
  <c r="BF50" i="8"/>
  <c r="BJ40" i="8"/>
  <c r="BJ41" i="8"/>
  <c r="BJ43" i="8"/>
  <c r="BL6" i="8"/>
  <c r="H81" i="16"/>
  <c r="BM40" i="8"/>
  <c r="BM41" i="8"/>
  <c r="BM43" i="8"/>
  <c r="BK40" i="8"/>
  <c r="BK41" i="8"/>
  <c r="BK43" i="8"/>
  <c r="BH45" i="8"/>
  <c r="BH46" i="8" l="1"/>
  <c r="BH47" i="8"/>
  <c r="BK42" i="8"/>
  <c r="BK44" i="8"/>
  <c r="BK45" i="8" s="1"/>
  <c r="BM42" i="8"/>
  <c r="BM44" i="8"/>
  <c r="BM45" i="8" s="1"/>
  <c r="BL8" i="8"/>
  <c r="BN6" i="8"/>
  <c r="BN8" i="8" s="1"/>
  <c r="BJ42" i="8"/>
  <c r="BJ44" i="8"/>
  <c r="BF51" i="8"/>
  <c r="BG51" i="8" l="1"/>
  <c r="BJ45" i="8"/>
  <c r="BL40" i="8"/>
  <c r="BL41" i="8"/>
  <c r="BN41" i="8" s="1"/>
  <c r="BL43" i="8"/>
  <c r="BN43" i="8" s="1"/>
  <c r="BM46" i="8"/>
  <c r="BM47" i="8"/>
  <c r="BK46" i="8"/>
  <c r="BK47" i="8"/>
  <c r="BK50" i="8" s="1"/>
  <c r="BH50" i="8"/>
  <c r="BL42" i="8" l="1"/>
  <c r="BN42" i="8" s="1"/>
  <c r="BL44" i="8"/>
  <c r="BN40" i="8"/>
  <c r="BJ46" i="8"/>
  <c r="BJ47" i="8"/>
  <c r="BH51" i="8"/>
  <c r="BI51" i="8" l="1"/>
  <c r="BJ50" i="8"/>
  <c r="BN44" i="8"/>
  <c r="BL45" i="8"/>
  <c r="BL46" i="8" l="1"/>
  <c r="BN46" i="8" s="1"/>
  <c r="BL47" i="8"/>
  <c r="BN45" i="8"/>
  <c r="BJ51" i="8"/>
  <c r="BM48" i="8" l="1"/>
  <c r="BM49" i="8"/>
  <c r="O14" i="19" s="1"/>
  <c r="BK51" i="8"/>
  <c r="BN49" i="8"/>
  <c r="N14" i="19"/>
  <c r="O15" i="19" s="1"/>
  <c r="BL50" i="8"/>
  <c r="BN47" i="8"/>
  <c r="BN48" i="8" l="1"/>
  <c r="BM50" i="8"/>
  <c r="BN50" i="8" s="1"/>
  <c r="BL51" i="8"/>
  <c r="BM51" i="8" l="1"/>
  <c r="B9" i="9" s="1"/>
  <c r="B22" i="9" s="1"/>
  <c r="B53" i="8"/>
  <c r="C13" i="1" l="1"/>
  <c r="C14" i="1" s="1"/>
  <c r="E169" i="1"/>
  <c r="E170" i="1" s="1"/>
  <c r="C22" i="9"/>
  <c r="B17" i="9" l="1"/>
  <c r="B27" i="9" s="1"/>
  <c r="B4" i="9"/>
  <c r="C4" i="9" s="1"/>
  <c r="C5" i="9" s="1"/>
  <c r="C6" i="9" s="1"/>
  <c r="C22" i="1"/>
  <c r="C7" i="9" l="1"/>
  <c r="B11" i="9" s="1"/>
  <c r="C17" i="9"/>
  <c r="B26" i="9" s="1"/>
  <c r="C8" i="9" l="1"/>
  <c r="C9" i="9" s="1"/>
  <c r="D17" i="9"/>
  <c r="D18" i="9" s="1"/>
  <c r="D19" i="9" s="1"/>
  <c r="D20" i="9" l="1"/>
  <c r="B23" i="9" s="1"/>
  <c r="D21" i="9" l="1"/>
  <c r="D22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000-000001000000}">
      <text>
        <r>
          <rPr>
            <sz val="10"/>
            <color rgb="FF000000"/>
            <rFont val="Arial"/>
            <scheme val="minor"/>
          </rPr>
          <t>======
ID#AAAAawjIl9w
Fabrizio Scalfino    (2022-06-07 23:46:09)
Este número se obtiene del Cash Flow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QiqZtUKMZrCnHi+Rcl73gVu3t1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5" authorId="0" shapeId="0" xr:uid="{00000000-0006-0000-0100-000001000000}">
      <text>
        <r>
          <rPr>
            <sz val="10"/>
            <color rgb="FF000000"/>
            <rFont val="Arial"/>
            <scheme val="minor"/>
          </rPr>
          <t>======
ID#AAABerpAkOA
Fabrizio Scalfino    (2025-02-25 01:42:57)
Detallar la forma en la cual los socios harán la devolución del monto aportado por parte del inversionista, considerando su ganancia.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yyccB7OViqX0WPZiChDtc5a5xo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6" authorId="0" shapeId="0" xr:uid="{0EDD9C57-24E6-43C2-975E-AEE72F1D6E1C}">
      <text>
        <r>
          <rPr>
            <sz val="10"/>
            <color rgb="FF000000"/>
            <rFont val="Arial"/>
            <scheme val="minor"/>
          </rPr>
          <t>======
ID#AAABerpAkOA
Fabrizio Scalfino    (2025-02-25 01:42:57)
Detallar la forma en la cual los socios harán la devolución del monto aportado por parte del inversionista, considerando su ganancia.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tc={0F871B13-3503-442A-ABE4-3380EBB9F37C}</author>
    <author>tc={09F1AEF7-C3B9-4472-83EA-9B96EC304F69}</author>
    <author>tc={7028D6E3-2CAD-43C4-8DAF-E0C9E397BCC1}</author>
    <author>tc={D7B1AA83-B109-4263-B92F-3D3F227147C3}</author>
    <author>tc={D8BAEAC1-00DC-4347-BB54-1BF44BF0C889}</author>
    <author>tc={28373C1A-E147-4F13-A0C0-CB43766C48A2}</author>
    <author>tc={9B6BAA6A-2D52-4FF2-9394-4B4708E01411}</author>
    <author>tc={D85B0929-B5DC-4F1B-BF4F-2AACE881BA12}</author>
    <author>tc={FA355AD8-747A-4DB9-92C4-CB001809CC83}</author>
  </authors>
  <commentList>
    <comment ref="I4" authorId="0" shapeId="0" xr:uid="{00000000-0006-0000-0400-000001000000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C20" authorId="1" shapeId="0" xr:uid="{0F871B13-3503-442A-ABE4-3380EBB9F3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temporada alta se aplica un 15% de incremento. En temporada baja se aplica un 10% de descuento
</t>
      </text>
    </comment>
    <comment ref="C40" authorId="2" shapeId="0" xr:uid="{09F1AEF7-C3B9-4472-83EA-9B96EC304F6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Aumento del 2% en base al año 1
</t>
      </text>
    </comment>
    <comment ref="C41" authorId="3" shapeId="0" xr:uid="{7028D6E3-2CAD-43C4-8DAF-E0C9E397BCC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temporada alta se aplica un 15% de incremento. En temporada baja se aplica un 10% de descuento
</t>
      </text>
    </comment>
    <comment ref="C61" authorId="4" shapeId="0" xr:uid="{D7B1AA83-B109-4263-B92F-3D3F227147C3}">
      <text>
        <t>[Threaded comment]
Your version of Excel allows you to read this threaded comment; however, any edits to it will get removed if the file is opened in a newer version of Excel. Learn more: https://go.microsoft.com/fwlink/?linkid=870924
Comment:
    Aumento del 2% en base al año 2</t>
      </text>
    </comment>
    <comment ref="C62" authorId="5" shapeId="0" xr:uid="{D8BAEAC1-00DC-4347-BB54-1BF44BF0C88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temporada alta se aplica un 15% de incremento. En temporada baja se aplica un 10% de descuento
</t>
      </text>
    </comment>
    <comment ref="C82" authorId="6" shapeId="0" xr:uid="{28373C1A-E147-4F13-A0C0-CB43766C48A2}">
      <text>
        <t>[Threaded comment]
Your version of Excel allows you to read this threaded comment; however, any edits to it will get removed if the file is opened in a newer version of Excel. Learn more: https://go.microsoft.com/fwlink/?linkid=870924
Comment:
    Aumento del 2% en base al año 3</t>
      </text>
    </comment>
    <comment ref="C83" authorId="7" shapeId="0" xr:uid="{9B6BAA6A-2D52-4FF2-9394-4B4708E0141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temporada alta se aplica un 15% de incremento. En temporada baja se aplica un 10% de descuento
</t>
      </text>
    </comment>
    <comment ref="C103" authorId="8" shapeId="0" xr:uid="{D85B0929-B5DC-4F1B-BF4F-2AACE881BA12}">
      <text>
        <t>[Threaded comment]
Your version of Excel allows you to read this threaded comment; however, any edits to it will get removed if the file is opened in a newer version of Excel. Learn more: https://go.microsoft.com/fwlink/?linkid=870924
Comment:
    Aumento del 2% en base al año 3</t>
      </text>
    </comment>
    <comment ref="C104" authorId="9" shapeId="0" xr:uid="{FA355AD8-747A-4DB9-92C4-CB001809CC8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En temporada alta se aplica un 15% de incremento. En temporada baja se aplica un 10% de descuento
</t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Gn4RRrL9mnp4DccvEYwxVwG+FPg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tc={5F617805-F935-409E-B4F9-352C92A37099}</author>
    <author/>
  </authors>
  <commentList>
    <comment ref="B2" authorId="0" shapeId="0" xr:uid="{5F617805-F935-409E-B4F9-352C92A3709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60% del total de restaurantes
Reply:
    50 personas al 100%
</t>
      </text>
    </comment>
    <comment ref="F4" authorId="1" shapeId="0" xr:uid="{EFA5875C-C2CE-4B6E-910C-A38CE75A32EA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20" authorId="1" shapeId="0" xr:uid="{A9F221FD-C91B-4CD4-A734-25E284724725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36" authorId="1" shapeId="0" xr:uid="{AFBABFD8-4B11-4CE7-8AE9-008A44F5ABD6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52" authorId="1" shapeId="0" xr:uid="{6EC2EF7E-E3F2-4FF5-BC09-49C5703FE11D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68" authorId="1" shapeId="0" xr:uid="{51455189-1A0E-43C4-88ED-026F8E6E51C8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tc={F6477CD6-5A3E-4C36-BC37-60CB91327958}</author>
    <author/>
  </authors>
  <commentList>
    <comment ref="B2" authorId="0" shapeId="0" xr:uid="{F6477CD6-5A3E-4C36-BC37-60CB9132795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40% de la ocupación de ambos restaurantes
</t>
      </text>
    </comment>
    <comment ref="F4" authorId="1" shapeId="0" xr:uid="{46C59A78-F37A-4348-A2F0-A355F75F2B9D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20" authorId="1" shapeId="0" xr:uid="{BFC8C696-F741-4680-9EFC-D2E3986DC0AD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36" authorId="1" shapeId="0" xr:uid="{9EC331C0-91C8-45B0-AE99-5FB932E01932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52" authorId="1" shapeId="0" xr:uid="{5E385AF7-1B21-4BCF-B8B5-15483A1C40EA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68" authorId="1" shapeId="0" xr:uid="{DBC37165-3893-41F0-BC4F-96097927019F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" authorId="0" shapeId="0" xr:uid="{9E33A06A-CA69-4A08-BC9B-67D826FEE7A0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20" authorId="0" shapeId="0" xr:uid="{657C4282-EBC7-47B4-B580-15F92FB25CA7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36" authorId="0" shapeId="0" xr:uid="{1BA0C681-F9EA-425B-8488-4700CF22AE91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52" authorId="0" shapeId="0" xr:uid="{3AF72AF0-9881-47CB-A050-00B2FC77E1AF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  <comment ref="F68" authorId="0" shapeId="0" xr:uid="{5566AE93-2839-4C6A-BD11-E9C98D235DD5}">
      <text>
        <r>
          <rPr>
            <sz val="10"/>
            <color rgb="FF000000"/>
            <rFont val="Arial"/>
            <scheme val="minor"/>
          </rPr>
          <t>======
ID#AAABBNqbo0o
Fabrizio Scalfino    (2023-11-25 15:42:03)
Relacionarlo con Curva de Estacionalidad (no es necesario que sea idéntico el %, pero sí debe tener co-relación) Aplicarlo a año 2 y 3, aumentando progresivamente el F.O. a medida que pasan los años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tc={793521A3-1A1B-4E2A-A0AD-18F38040232E}</author>
    <author>tc={081F1E25-C990-4BE8-A62D-30E494668FD3}</author>
    <author>tc={0A9AE17F-22D9-465D-BFBA-770DFFC8ABA4}</author>
    <author>tc={E5F93CF7-10AE-4F57-8617-D737EBC32EDD}</author>
    <author>tc={0AD014F0-E613-4A56-9939-8F9A81CCC4C3}</author>
    <author>tc={B396C4CB-CF26-4B4E-8C14-3313C2CB9F29}</author>
    <author>tc={CA6812BF-6568-430C-82E9-C1CEAC64FCB6}</author>
    <author>tc={9C1C700A-2241-40DB-BA06-7A6E51A9C2A1}</author>
    <author>tc={86C85120-4896-4C5A-8091-C3D848DA1643}</author>
    <author>tc={64826AAD-940D-4767-B683-D9602FFE89D8}</author>
    <author>tc={44E99DB8-9B8E-4881-88CC-55CEC4A0C4BD}</author>
  </authors>
  <commentList>
    <comment ref="A11" authorId="0" shapeId="0" xr:uid="{00000000-0006-0000-0700-000002000000}">
      <text>
        <r>
          <rPr>
            <sz val="10"/>
            <color rgb="FF000000"/>
            <rFont val="Arial"/>
            <scheme val="minor"/>
          </rPr>
          <t>======
ID#AAABBNqbo0k
Fabrizio Scalfino    (2023-11-25 15:29:59)
Obtener de "6.5 Sueldos y cargas sociales"</t>
        </r>
      </text>
    </comment>
    <comment ref="A21" authorId="1" shapeId="0" xr:uid="{793521A3-1A1B-4E2A-A0AD-18F38040232E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https://www.argentina.gob.ar/enre/cuadros_tarifarios</t>
      </text>
    </comment>
    <comment ref="A22" authorId="2" shapeId="0" xr:uid="{081F1E25-C990-4BE8-A62D-30E494668FD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https://www.enargas.gob.ar/secciones/precios-y-tarifas/cuadros-tarifarios.php?utm_source= 
https://www.aysa.com.ar/tramites/Conoce-tu-factura?utm_source= </t>
      </text>
    </comment>
    <comment ref="A23" authorId="3" shapeId="0" xr:uid="{0A9AE17F-22D9-465D-BFBA-770DFFC8ABA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https://www.movistarempresas.com.ar/internet-fibra-empresarial?utm_source= </t>
      </text>
    </comment>
    <comment ref="A24" authorId="4" shapeId="0" xr:uid="{E5F93CF7-10AE-4F57-8617-D737EBC32EDD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https://www.zonaprop.com.ar/propiedades/clasificado/veclhtin-hotel-joya-arquitectonica-imperdible!-san-telmo-53920881.html</t>
      </text>
    </comment>
    <comment ref="A28" authorId="5" shapeId="0" xr:uid="{0AD014F0-E613-4A56-9939-8F9A81CCC4C3}">
      <text>
        <t>[Threaded comment]
Your version of Excel allows you to read this threaded comment; however, any edits to it will get removed if the file is opened in a newer version of Excel. Learn more: https://go.microsoft.com/fwlink/?linkid=870924
Comment:
    SALARIOS_ACUERDO_SUP_AGENCIAS_SEPT_DIC_2025.pdf</t>
      </text>
    </comment>
    <comment ref="A30" authorId="6" shapeId="0" xr:uid="{B396C4CB-CF26-4B4E-8C14-3313C2CB9F29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https://www.lasegundaonline.com.ar/cotizacion/comercio</t>
      </text>
    </comment>
    <comment ref="A31" authorId="7" shapeId="0" xr:uid="{CA6812BF-6568-430C-82E9-C1CEAC64FCB6}">
      <text>
        <t>[Threaded comment]
Your version of Excel allows you to read this threaded comment; however, any edits to it will get removed if the file is opened in a newer version of Excel. Learn more: https://go.microsoft.com/fwlink/?linkid=870924
Comment:
    Cuánto cobra un contador por mes en Argentina y qué servicios incluye ✅</t>
      </text>
    </comment>
    <comment ref="A32" authorId="8" shapeId="0" xr:uid="{9C1C700A-2241-40DB-BA06-7A6E51A9C2A1}">
      <text>
        <t>[Threaded comment]
Your version of Excel allows you to read this threaded comment; however, any edits to it will get removed if the file is opened in a newer version of Excel. Learn more: https://go.microsoft.com/fwlink/?linkid=870924
Comment:
    TURNOS | Froimovici Abogados</t>
      </text>
    </comment>
    <comment ref="A33" authorId="9" shapeId="0" xr:uid="{86C85120-4896-4C5A-8091-C3D848DA1643}">
      <text>
        <t>[Threaded comment]
Your version of Excel allows you to read this threaded comment; however, any edits to it will get removed if the file is opened in a newer version of Excel. Learn more: https://go.microsoft.com/fwlink/?linkid=870924
Comment:
    Cuánto cuesta mantener una página web en 2025: Un desglose de precios</t>
      </text>
    </comment>
    <comment ref="A34" authorId="10" shapeId="0" xr:uid="{64826AAD-940D-4767-B683-D9602FFE89D8}">
      <text>
        <t>[Threaded comment]
Your version of Excel allows you to read this threaded comment; however, any edits to it will get removed if the file is opened in a newer version of Excel. Learn more: https://go.microsoft.com/fwlink/?linkid=870924
Comment:
    Cuánto cuesta una página web en Argentina 2025 - Precios</t>
      </text>
    </comment>
    <comment ref="A37" authorId="0" shapeId="0" xr:uid="{00000000-0006-0000-0700-000003000000}">
      <text>
        <r>
          <rPr>
            <sz val="10"/>
            <color rgb="FF000000"/>
            <rFont val="Arial"/>
            <scheme val="minor"/>
          </rPr>
          <t>======
ID#AAABBNqbo0g
Fabrizio Scalfino    (2023-11-25 15:29:26)
Obtener de "6.2.1 Detalle devolución préstamo"</t>
        </r>
      </text>
    </comment>
    <comment ref="A39" authorId="11" shapeId="0" xr:uid="{44E99DB8-9B8E-4881-88CC-55CEC4A0C4BD}">
      <text>
        <t>[Threaded comment]
Your version of Excel allows you to read this threaded comment; however, any edits to it will get removed if the file is opened in a newer version of Excel. Learn more: https://go.microsoft.com/fwlink/?linkid=870924
Comment:
    Multiplicado por 26 empleados: PowerPoint Presentation</t>
      </text>
    </comment>
    <comment ref="A41" authorId="0" shapeId="0" xr:uid="{00000000-0006-0000-0700-000008000000}">
      <text>
        <r>
          <rPr>
            <sz val="10"/>
            <color rgb="FF000000"/>
            <rFont val="Arial"/>
            <scheme val="minor"/>
          </rPr>
          <t>======
ID#AAAAIiVKIzk
Fabrizio Scalfino    (2021-05-18 18:03:32)
NO MODIFICAR FÓRMULA. Se aplica sobre la facturación del mes</t>
        </r>
      </text>
    </comment>
    <comment ref="A46" authorId="0" shapeId="0" xr:uid="{00000000-0006-0000-0700-000007000000}">
      <text>
        <r>
          <rPr>
            <sz val="10"/>
            <color rgb="FF000000"/>
            <rFont val="Arial"/>
            <scheme val="minor"/>
          </rPr>
          <t>======
ID#AAAAdPNOPNw
Fabrizio Scalfino    (2022-07-26 16:02:21)
Se abona en aquellos meses en que se presenten ganancias (ESQUEMA SIMPLIFICADO)</t>
        </r>
      </text>
    </comment>
    <comment ref="A48" authorId="0" shapeId="0" xr:uid="{00000000-0006-0000-0700-000009000000}">
      <text>
        <r>
          <rPr>
            <sz val="10"/>
            <color rgb="FF000000"/>
            <rFont val="Arial"/>
            <scheme val="minor"/>
          </rPr>
          <t>======
ID#AAAAIiVKIy8
Fabrizio Scalfino    (2021-05-18 18:02:52)
Hacerla al final de cada año (imaginando un "cierre de balance") para ver los resultados del ejercicio fiscal.</t>
        </r>
      </text>
    </comment>
    <comment ref="M48" authorId="0" shapeId="0" xr:uid="{00000000-0006-0000-0700-000006000000}">
      <text>
        <r>
          <rPr>
            <sz val="10"/>
            <color rgb="FF000000"/>
            <rFont val="Arial"/>
            <scheme val="minor"/>
          </rPr>
          <t>======
ID#AAAAnqUZKcs
Fabrizio Scalfino    (2023-03-30 13:37:33)
Retiro de socios (último mes del ejercicio)</t>
        </r>
      </text>
    </comment>
    <comment ref="Z48" authorId="0" shapeId="0" xr:uid="{00000000-0006-0000-0700-000005000000}">
      <text>
        <r>
          <rPr>
            <sz val="10"/>
            <color rgb="FF000000"/>
            <rFont val="Arial"/>
            <scheme val="minor"/>
          </rPr>
          <t>======
ID#AAAAnqUZKcw
Fabrizio Scalfino    (2023-03-30 13:37:58)
Retiro de socios (último mes del ejercicio)</t>
        </r>
      </text>
    </comment>
    <comment ref="AM48" authorId="0" shapeId="0" xr:uid="{00000000-0006-0000-0700-000004000000}">
      <text>
        <r>
          <rPr>
            <sz val="10"/>
            <color rgb="FF000000"/>
            <rFont val="Arial"/>
            <scheme val="minor"/>
          </rPr>
          <t>======
ID#AAAAnqUZKc0
Fabrizio Scalfino    (2023-03-30 13:42:35)
Retiro de socios (Último mes del ejercicio)</t>
        </r>
      </text>
    </comment>
    <comment ref="A49" authorId="0" shapeId="0" xr:uid="{00000000-0006-0000-0700-000001000000}">
      <text>
        <r>
          <rPr>
            <sz val="10"/>
            <color rgb="FF000000"/>
            <rFont val="Arial"/>
            <scheme val="minor"/>
          </rPr>
          <t>======
ID#AAABlyllHDg
Fabrizio Scalfino    (2025-06-18 19:01:52)
Lo calculamos una vez por año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qID9q+mUgFcBMgZ5apazh/5MomA=="/>
    </ext>
  </extLst>
</comments>
</file>

<file path=xl/sharedStrings.xml><?xml version="1.0" encoding="utf-8"?>
<sst xmlns="http://schemas.openxmlformats.org/spreadsheetml/2006/main" count="1408" uniqueCount="739">
  <si>
    <t>Tipo de cambio utilizado:</t>
  </si>
  <si>
    <t>$1.460</t>
  </si>
  <si>
    <t xml:space="preserve">Fecha del tipo de cambio: </t>
  </si>
  <si>
    <t>Dolar utilizado:</t>
  </si>
  <si>
    <t>Oficial</t>
  </si>
  <si>
    <t>INVERSIONES REQUERIDAS</t>
  </si>
  <si>
    <t>NUCLEO HABITACIONAL</t>
  </si>
  <si>
    <t>No modificar fórmulas</t>
  </si>
  <si>
    <t>ESPACIOS DE TRABAJO</t>
  </si>
  <si>
    <t>ESPACIOS COMUNES</t>
  </si>
  <si>
    <t>ARQUITECTURA</t>
  </si>
  <si>
    <t>TERRENO/INMUEBLE</t>
  </si>
  <si>
    <t>HABILITACIONES</t>
  </si>
  <si>
    <t>COMUNICACIÓN / COMERCIALIZACION</t>
  </si>
  <si>
    <t>MONTO DE MÁXIMA EXPOSICIÓN</t>
  </si>
  <si>
    <t>INVERSION TOTAL REQUERIDA</t>
  </si>
  <si>
    <t>FINANCIACIÓN</t>
  </si>
  <si>
    <t>FINANCIACIÓN PROPIA (A)</t>
  </si>
  <si>
    <t>FINANCIACIÓN EXTERNA (B)</t>
  </si>
  <si>
    <t>FINANCIACIÓN DE INVERSIONISTAS (C)</t>
  </si>
  <si>
    <t>FINANCIACIÓN TOTAL OBTENIDA (A+B+C)</t>
  </si>
  <si>
    <t>Liquidez inicial (Financiación total – inversión total)</t>
  </si>
  <si>
    <r>
      <rPr>
        <b/>
        <sz val="11"/>
        <color rgb="FF000000"/>
        <rFont val="Raleway"/>
      </rPr>
      <t xml:space="preserve">Analizar todas las inversiones requeridas para llevar adelante el negocio (es un ejemplo, no todos los conceptos le aplicarán a su proyecto, y quizá algunos de los que sí apliquen deberán agregarlos). 
</t>
    </r>
    <r>
      <rPr>
        <b/>
        <sz val="11"/>
        <color rgb="FFFF0000"/>
        <rFont val="Raleway"/>
      </rPr>
      <t>En aquellos gastos que no pueda encontrar respaldo o un valor de referencia, inferir el costo de manera racional</t>
    </r>
  </si>
  <si>
    <t>HABITACIONES</t>
  </si>
  <si>
    <t>Precio unitario</t>
  </si>
  <si>
    <t>Unidades</t>
  </si>
  <si>
    <t>Subtotal</t>
  </si>
  <si>
    <t>Link de referencia del producto/servicio</t>
  </si>
  <si>
    <t>Sillones SUITES</t>
  </si>
  <si>
    <t>Sillones suites</t>
  </si>
  <si>
    <t>Mesa + Sillas SUITES</t>
  </si>
  <si>
    <t>Mesa + Sillas</t>
  </si>
  <si>
    <t>Sofas apoyabrazos</t>
  </si>
  <si>
    <t>Sommier + Colchón TWIN</t>
  </si>
  <si>
    <t>Somier + Colchón TWIN</t>
  </si>
  <si>
    <t>Frigobar</t>
  </si>
  <si>
    <t>Alfombra</t>
  </si>
  <si>
    <t>Smart TV</t>
  </si>
  <si>
    <t>TV</t>
  </si>
  <si>
    <t>Caja Fuerte</t>
  </si>
  <si>
    <t>Juego de Sabanas TWIN</t>
  </si>
  <si>
    <t>Sabanas TWIN</t>
  </si>
  <si>
    <t>Juego de Sábanas KING</t>
  </si>
  <si>
    <t>Sábanas KING</t>
  </si>
  <si>
    <t>Juego de Toalla y Toallón</t>
  </si>
  <si>
    <t>Juego de Toallones</t>
  </si>
  <si>
    <t>Acolchados TWIN</t>
  </si>
  <si>
    <t>Alcolchados TWIN</t>
  </si>
  <si>
    <t>Acolchados KING</t>
  </si>
  <si>
    <t>Almohadas x2</t>
  </si>
  <si>
    <t>Cubresommiers TWIN</t>
  </si>
  <si>
    <t>Cubresommier TWIN</t>
  </si>
  <si>
    <t>Cubrecolchon x 2 plazas</t>
  </si>
  <si>
    <t>Cubrecolchon TWIN</t>
  </si>
  <si>
    <t>Unión de colchones</t>
  </si>
  <si>
    <t>Aire acondicionado</t>
  </si>
  <si>
    <t>Aire Acondicionado</t>
  </si>
  <si>
    <t xml:space="preserve">Iluminación </t>
  </si>
  <si>
    <t>Paflon Led</t>
  </si>
  <si>
    <t>Lampara Velador</t>
  </si>
  <si>
    <t>Velador</t>
  </si>
  <si>
    <t>Toma corrientes</t>
  </si>
  <si>
    <t>Tomacorrientes</t>
  </si>
  <si>
    <t>Matafuegos (pasillos)</t>
  </si>
  <si>
    <t>Matafuegos</t>
  </si>
  <si>
    <t>TOTAL HABITACIONES</t>
  </si>
  <si>
    <t>BAÑOS</t>
  </si>
  <si>
    <t>Combo Inodoro + Depósito + Bidet + Tapa</t>
  </si>
  <si>
    <t>Combo Baño</t>
  </si>
  <si>
    <t>Espejos Standard</t>
  </si>
  <si>
    <t>Espejos</t>
  </si>
  <si>
    <t>Espejos Suites</t>
  </si>
  <si>
    <t>Ducha</t>
  </si>
  <si>
    <t>Duchas</t>
  </si>
  <si>
    <t>Bañera SUITE</t>
  </si>
  <si>
    <t>Bañera</t>
  </si>
  <si>
    <t>Mampara de Vidrio</t>
  </si>
  <si>
    <t>Mampara</t>
  </si>
  <si>
    <t>Lavamanos</t>
  </si>
  <si>
    <t>Griferia para lavamanos</t>
  </si>
  <si>
    <t>Griferia Lavamanos</t>
  </si>
  <si>
    <t>Lampara de baño</t>
  </si>
  <si>
    <t>Alfombra absorbente</t>
  </si>
  <si>
    <t>Tachos de basura</t>
  </si>
  <si>
    <t>Tachos baño</t>
  </si>
  <si>
    <t>TOTAL BAÑOS</t>
  </si>
  <si>
    <t>TOTAL NUCLEO HABITACIONAL</t>
  </si>
  <si>
    <t>RECEPCIÓN Y ADMINISTRACIÓN</t>
  </si>
  <si>
    <t>Mostrador / Escritorio</t>
  </si>
  <si>
    <t>Mostrador Recepción</t>
  </si>
  <si>
    <t>Computadora de Escritorio completa</t>
  </si>
  <si>
    <t>PC</t>
  </si>
  <si>
    <t>Sillas de Escritorio</t>
  </si>
  <si>
    <t>Router WIFi</t>
  </si>
  <si>
    <t>Router</t>
  </si>
  <si>
    <t>Extensor de señal</t>
  </si>
  <si>
    <t>Extensor</t>
  </si>
  <si>
    <t>Impresora</t>
  </si>
  <si>
    <t>Abrochadora</t>
  </si>
  <si>
    <t>Biblioratos x5</t>
  </si>
  <si>
    <t>Bibliorato</t>
  </si>
  <si>
    <t>Plantas</t>
  </si>
  <si>
    <t>Apliques de iluminación</t>
  </si>
  <si>
    <t>Paflon</t>
  </si>
  <si>
    <t>Toma corrientes x10</t>
  </si>
  <si>
    <t>TOTAL RECEPCIÓN Y ADMINISTRACIÓN</t>
  </si>
  <si>
    <t>HOUSEKEEPING</t>
  </si>
  <si>
    <t>Carro de limpieza</t>
  </si>
  <si>
    <t>Carro de Limpieza</t>
  </si>
  <si>
    <t>Contenedor de basura</t>
  </si>
  <si>
    <t>Contenedor de Basura</t>
  </si>
  <si>
    <t>Carros Laundry</t>
  </si>
  <si>
    <t>Carros Blancos</t>
  </si>
  <si>
    <t>Aspiradora</t>
  </si>
  <si>
    <t>Aspiradoras</t>
  </si>
  <si>
    <t>Uniforme</t>
  </si>
  <si>
    <t>Ambos</t>
  </si>
  <si>
    <t>Estanterias</t>
  </si>
  <si>
    <t>TOTAL HOUSEKEEPING</t>
  </si>
  <si>
    <t>COCINA</t>
  </si>
  <si>
    <t>Heladera Mostrador</t>
  </si>
  <si>
    <t>Heladera Exhibidora</t>
  </si>
  <si>
    <t>Exhibidora</t>
  </si>
  <si>
    <t>Cámara de Frío</t>
  </si>
  <si>
    <t>Kit de vajilla desayuno (30 piezas x6)</t>
  </si>
  <si>
    <t>Kit Piezas</t>
  </si>
  <si>
    <t>Kit de cuberteria x 48</t>
  </si>
  <si>
    <t>Cubiertos</t>
  </si>
  <si>
    <t>Copas x12</t>
  </si>
  <si>
    <t>Copas</t>
  </si>
  <si>
    <t>Vasos x48</t>
  </si>
  <si>
    <t>Vasos</t>
  </si>
  <si>
    <t>Set Ollas</t>
  </si>
  <si>
    <t xml:space="preserve"> </t>
  </si>
  <si>
    <t>Set Cuchillos x14</t>
  </si>
  <si>
    <t>Set Cuchillos</t>
  </si>
  <si>
    <t>Servilletas de papel x1000</t>
  </si>
  <si>
    <t>1000 Servilletas</t>
  </si>
  <si>
    <t>Repasadores x12</t>
  </si>
  <si>
    <t>Repasadores</t>
  </si>
  <si>
    <t>Cafetera</t>
  </si>
  <si>
    <t>Licuadora</t>
  </si>
  <si>
    <t>Batidora / Amasadora</t>
  </si>
  <si>
    <t>Máquina de Hielo</t>
  </si>
  <si>
    <t>Maquina de hielo</t>
  </si>
  <si>
    <t>Mixeadora</t>
  </si>
  <si>
    <t>Cocina industrial</t>
  </si>
  <si>
    <t>Cocina Industrial</t>
  </si>
  <si>
    <t>Microondas</t>
  </si>
  <si>
    <t>Pava Electrica</t>
  </si>
  <si>
    <t>Pava Eléctrica</t>
  </si>
  <si>
    <t>Tostadora</t>
  </si>
  <si>
    <t>Cortadora de fiambre</t>
  </si>
  <si>
    <t>Cortadora de Fiambres</t>
  </si>
  <si>
    <t>Exprimidora</t>
  </si>
  <si>
    <t>Uniforme Chef</t>
  </si>
  <si>
    <t>Kit Uniforme Chef</t>
  </si>
  <si>
    <t>Carro gastronomico</t>
  </si>
  <si>
    <t>Carro Gastronómico</t>
  </si>
  <si>
    <t>Iluminación</t>
  </si>
  <si>
    <t>TOTAL COCINA</t>
  </si>
  <si>
    <t>TOTAL ESPACIOS DE TRABAJO</t>
  </si>
  <si>
    <t>RESTAURANTE</t>
  </si>
  <si>
    <t>Mesas + sillas</t>
  </si>
  <si>
    <t>Juego de Mesa + Silla</t>
  </si>
  <si>
    <t>Deco: cuadro mapa argentina</t>
  </si>
  <si>
    <t xml:space="preserve">Cuadro Mapa Argentina </t>
  </si>
  <si>
    <t>Manteles x10</t>
  </si>
  <si>
    <t>Manteles Blancos</t>
  </si>
  <si>
    <t>Dispensers de agua</t>
  </si>
  <si>
    <t xml:space="preserve">Dispenser de Agua </t>
  </si>
  <si>
    <t>Lampara de techo</t>
  </si>
  <si>
    <t>Toma corrientes X10</t>
  </si>
  <si>
    <t>TOTAL COMEDOR</t>
  </si>
  <si>
    <t>TERRAZA</t>
  </si>
  <si>
    <t>Reposeras x2</t>
  </si>
  <si>
    <t>RECEPCIÓN Y LOBBY</t>
  </si>
  <si>
    <t>Sillones</t>
  </si>
  <si>
    <t>Sillón</t>
  </si>
  <si>
    <t>Plantas de interior x5</t>
  </si>
  <si>
    <t>Plantas de Interior</t>
  </si>
  <si>
    <t>Mesa ratona</t>
  </si>
  <si>
    <t>Mesa Ratona</t>
  </si>
  <si>
    <t>TOTAL RECEPCIÓN Y LOBBY</t>
  </si>
  <si>
    <t>TOTAL ESPACIOS COMUNES</t>
  </si>
  <si>
    <t>Termotanque</t>
  </si>
  <si>
    <t>Generador</t>
  </si>
  <si>
    <t>Grupo electrógeno</t>
  </si>
  <si>
    <t>Pintor 1900m2</t>
  </si>
  <si>
    <t>Precios pintor</t>
  </si>
  <si>
    <t>Bidones / Resorvorio de agua</t>
  </si>
  <si>
    <t>Tanque de Agua</t>
  </si>
  <si>
    <t>TOTAL ARQUITECTURA</t>
  </si>
  <si>
    <t>TERRENO / INMUEBLE</t>
  </si>
  <si>
    <t>TERRENO</t>
  </si>
  <si>
    <t>Compra/alquiler del terreno/inmueble</t>
  </si>
  <si>
    <t>Venta de Hotel</t>
  </si>
  <si>
    <t>Trabajos en terreno/inmueble (temático)</t>
  </si>
  <si>
    <t>Baldes de pintura</t>
  </si>
  <si>
    <t>TOTAL TERRENO</t>
  </si>
  <si>
    <t>Registro de dominio Web</t>
  </si>
  <si>
    <t>Registro NIC</t>
  </si>
  <si>
    <t>Registro de marca INPI</t>
  </si>
  <si>
    <t>Registro INPI</t>
  </si>
  <si>
    <t>TOTAL HABILITACIONES</t>
  </si>
  <si>
    <t>COMUNICACIÓN / COMERCIALIZACIÓN</t>
  </si>
  <si>
    <t>COMERCIALIZACIÓN</t>
  </si>
  <si>
    <t>Desarollo de página Web</t>
  </si>
  <si>
    <t>Páginas Web para Empresas</t>
  </si>
  <si>
    <t>TOTAL COMERCIALIZACIÓN</t>
  </si>
  <si>
    <t>No modificar fórmula (linkea con Cash Flow)</t>
  </si>
  <si>
    <t>Monto total MÁXIMA EXPOSICIÓN del negocio (según Cash Flow)</t>
  </si>
  <si>
    <t>TOTAL MÁXIMA EXPOSICIÓN</t>
  </si>
  <si>
    <t>DETALLE DE FUENTES DE FINANCIAMIENTO PROPIA (A)</t>
  </si>
  <si>
    <t>DETALLE DE FUENTES DE FINANCIACION EXTERNA (B)</t>
  </si>
  <si>
    <t>DETALLE DE FUENTES DE FINANCIACION DE INVERSIONISTAS (C)</t>
  </si>
  <si>
    <t>Aporte en efectivo por el dueño/socio/ accionista N° 1</t>
  </si>
  <si>
    <t>Aporte Socio 1: Departamento 84m2 en Caballito, CABA, valorizado en USD$199.000. • Auto Chevrolet Cruze LTZ 2018 valorizado en USD$18.000</t>
  </si>
  <si>
    <t>Línea elegida</t>
  </si>
  <si>
    <t>Crédito de Inversión</t>
  </si>
  <si>
    <t>Aporte del Inversionista N°1</t>
  </si>
  <si>
    <t>Aporte en efectivo por el dueño/socio/accionista Nº 2</t>
  </si>
  <si>
    <t>Aporte Socio 2: Departamento 66m2 en Tigre valorizado en 173,420USD</t>
  </si>
  <si>
    <t>Banco/Organismo otorgante</t>
  </si>
  <si>
    <t>CREDICOOP</t>
  </si>
  <si>
    <t>Aporte del Inversionista N°2</t>
  </si>
  <si>
    <t>Aporte en efectivo por el dueño/socio/accionista Nº 3</t>
  </si>
  <si>
    <t>Aporte Socio 3: Volkswagen Vento 2,0 Sportline 2013 86,300km valorizado en USD$22,500</t>
  </si>
  <si>
    <t>Link de referencia de la línea</t>
  </si>
  <si>
    <t>https://www.bancocredicoop.coop/empresas/pymes/creditos/creditos-en-dolares</t>
  </si>
  <si>
    <t>Forma de devolución del capital invertido</t>
  </si>
  <si>
    <t>Cada inversionita tendrá un 15% sobre las ganancias netas del hotel de manera anual. Es un total de 30%</t>
  </si>
  <si>
    <t>Aporte en efectivo por el dueño/socio/accionista Nº 4</t>
  </si>
  <si>
    <t>Aporte Socio 4: Departamento en Recoleta, CABA, 110m2 valorizado en USD$262,000</t>
  </si>
  <si>
    <t>Monto total préstamo solicitado (capital)</t>
  </si>
  <si>
    <t>Monto total aportado por inversionistas</t>
  </si>
  <si>
    <t>Otros (especifique)</t>
  </si>
  <si>
    <t>En caso de tener una fuente de financiamiento externa, debe desarrollar la solapa 6.2.1 (Detalle devolución préstamo)</t>
  </si>
  <si>
    <t>Total de las Fuentes de Financiamiento Propia</t>
  </si>
  <si>
    <t>Valor del préstamo</t>
  </si>
  <si>
    <t>Resumen:</t>
  </si>
  <si>
    <t>Monto total préstamo solicitado</t>
  </si>
  <si>
    <t>TNA (30/360)</t>
  </si>
  <si>
    <t>Valor préstamo</t>
  </si>
  <si>
    <r>
      <rPr>
        <sz val="11"/>
        <color rgb="FF000000"/>
        <rFont val="Raleway"/>
      </rPr>
      <t xml:space="preserve">Tasa anual - </t>
    </r>
    <r>
      <rPr>
        <b/>
        <sz val="11"/>
        <color rgb="FF000000"/>
        <rFont val="Raleway"/>
      </rPr>
      <t>CONSIDERAR CFT</t>
    </r>
    <r>
      <rPr>
        <sz val="11"/>
        <color rgb="FF000000"/>
        <rFont val="Raleway"/>
      </rPr>
      <t xml:space="preserve"> (COSTO FINANCIERO TOTAL) - Recordar que está en AR$</t>
    </r>
  </si>
  <si>
    <t>Años</t>
  </si>
  <si>
    <t>Suma de Cuotas</t>
  </si>
  <si>
    <t>Cantidad de cuotas mensuales a pagar</t>
  </si>
  <si>
    <t>Frecuencia de Pago</t>
  </si>
  <si>
    <t>Mensual</t>
  </si>
  <si>
    <t>Suma de Interés</t>
  </si>
  <si>
    <t>Cantidad de meses de período de gracia (capital y/o interés)</t>
  </si>
  <si>
    <t>Interés equivalente</t>
  </si>
  <si>
    <t>Cada inversionita tendrá un 15% sobre las ganancias netas del hotel de manera anual.</t>
  </si>
  <si>
    <t>Sistema de amortización (francés o alemán)</t>
  </si>
  <si>
    <t>Francés</t>
  </si>
  <si>
    <t>N° de pagos por año</t>
  </si>
  <si>
    <t>Ver Planilla Excel de Sistema de Amortización
No olvidar volcar los datos de cuotas de capital e interés en Cash Flow</t>
  </si>
  <si>
    <t>N° Total de Cuotas</t>
  </si>
  <si>
    <t>Año</t>
  </si>
  <si>
    <t>Utilidad Bruta Proyectada</t>
  </si>
  <si>
    <t>Dividendos para inversionistas</t>
  </si>
  <si>
    <t>Número de Cuota</t>
  </si>
  <si>
    <t>CUOTA A PAGAR</t>
  </si>
  <si>
    <t>INTERÉS</t>
  </si>
  <si>
    <t>CAPITAL AMORTIZADO</t>
  </si>
  <si>
    <t>CAPITAL VIVO</t>
  </si>
  <si>
    <t>Totales</t>
  </si>
  <si>
    <t>Exprese en una tabla, planilla o gráfico la estacionalidad analizada del destino en relación a su negocio. En caso que opere más de un destino, determine los más relevantes para poder analizar las diferentes curvas de estacionalidad y analizar las temporadas baja/media/alta correspondientes. 
EJEMPLO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</si>
  <si>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</si>
  <si>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</si>
  <si>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</si>
  <si>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</si>
  <si>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</si>
  <si>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</si>
  <si>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</si>
  <si>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</si>
  <si>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</si>
  <si>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</si>
  <si>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</si>
  <si>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</si>
  <si>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</t>
  </si>
  <si>
    <t>Destino 1</t>
  </si>
  <si>
    <t>Media</t>
  </si>
  <si>
    <t>Alta</t>
  </si>
  <si>
    <t>Baja</t>
  </si>
  <si>
    <t>Fuente(s) de las cuales determinó la(s) curva(s) de destino(s):</t>
  </si>
  <si>
    <t>Consulta de la ocupación de habitaciones de la Ciudad de Buenos Aires en el año 2024, teniendo en cuenta todas las categorías de alojamiento que brinda la página</t>
  </si>
  <si>
    <t>Link(s):</t>
  </si>
  <si>
    <t>Ocupación Hotelera CABA 2024</t>
  </si>
  <si>
    <t>=PROMEDIO(#¡REF!'6.3 Curva de estacionalidad des'!O9 '6.3 Curva de estacionalidad des'!P6)</t>
  </si>
  <si>
    <t>ESTIMACIÓN VENTAS - HABITACIONES</t>
  </si>
  <si>
    <t>AÑO 1</t>
  </si>
  <si>
    <t>Mes</t>
  </si>
  <si>
    <t>Cantidad de días operables en el mes</t>
  </si>
  <si>
    <t>Habitaciones</t>
  </si>
  <si>
    <t>Cantidad de habitaciones STD</t>
  </si>
  <si>
    <t xml:space="preserve">Tarifa STD (según temporada) </t>
  </si>
  <si>
    <t>Cantidad de habitaciones SUP</t>
  </si>
  <si>
    <t>Tarifa SUP (según temporada)</t>
  </si>
  <si>
    <t>Factor de ocupación (F.O.)</t>
  </si>
  <si>
    <t>Subtotal diario</t>
  </si>
  <si>
    <t>Subtotal mensual</t>
  </si>
  <si>
    <t>Enero (media)</t>
  </si>
  <si>
    <t>Febrero (media)</t>
  </si>
  <si>
    <t>Marzo (alta)</t>
  </si>
  <si>
    <t>Abril (baja)</t>
  </si>
  <si>
    <t>Mayo (baja)</t>
  </si>
  <si>
    <t>Junio (baja)</t>
  </si>
  <si>
    <t>Julio (alta)</t>
  </si>
  <si>
    <t>Agosto (baja)</t>
  </si>
  <si>
    <t>Septiembre (media)</t>
  </si>
  <si>
    <t>Octubre (alta)</t>
  </si>
  <si>
    <t>Noviembre (alta)</t>
  </si>
  <si>
    <t>Diciembre (alta)</t>
  </si>
  <si>
    <t>OCUPACIÓN PROMEDIO</t>
  </si>
  <si>
    <t>TARIFAS</t>
  </si>
  <si>
    <t>Año 1</t>
  </si>
  <si>
    <t>Habitación STD</t>
  </si>
  <si>
    <t>Habitación SUP</t>
  </si>
  <si>
    <t>AÑO 2</t>
  </si>
  <si>
    <t>Tarifa STD (según temporada)</t>
  </si>
  <si>
    <t>Año 2</t>
  </si>
  <si>
    <t>AÑO 3</t>
  </si>
  <si>
    <t>Año 3</t>
  </si>
  <si>
    <t>AÑO 4</t>
  </si>
  <si>
    <t>Año 4</t>
  </si>
  <si>
    <t>AÑO 5</t>
  </si>
  <si>
    <t>Año 5</t>
  </si>
  <si>
    <t>ESTIMACIÓN DE VENTAS - MENÚ TEMÁTICO</t>
  </si>
  <si>
    <t>Consumo promedio por comensales (1)</t>
  </si>
  <si>
    <t>Promedio de comensales por día</t>
  </si>
  <si>
    <t>Ocupación</t>
  </si>
  <si>
    <t>TOTAL AÑO 1</t>
  </si>
  <si>
    <t>TOTAL AÑO 2</t>
  </si>
  <si>
    <t>TOTAL AÑO 3</t>
  </si>
  <si>
    <t>TOTAL AÑO 4</t>
  </si>
  <si>
    <t>TOTAL AÑO 5</t>
  </si>
  <si>
    <t>Pasos</t>
  </si>
  <si>
    <t>Tarifas por persona</t>
  </si>
  <si>
    <t>Tres pasos</t>
  </si>
  <si>
    <t>Suma Promedio</t>
  </si>
  <si>
    <t>ESTIMACIÓN DE VENTAS - MENÚ NORMAL</t>
  </si>
  <si>
    <t>Consumo promedio por comensal</t>
  </si>
  <si>
    <t>Promedio de comensal por día</t>
  </si>
  <si>
    <t>ENTRADAS</t>
  </si>
  <si>
    <t>Provoleta</t>
  </si>
  <si>
    <t>Papas Fritas</t>
  </si>
  <si>
    <t>Chorizo</t>
  </si>
  <si>
    <t>CARNES</t>
  </si>
  <si>
    <t>Bife de chorizo</t>
  </si>
  <si>
    <t>Ojo de Bife</t>
  </si>
  <si>
    <t>Parrillada</t>
  </si>
  <si>
    <t>Matambre a la pizza</t>
  </si>
  <si>
    <t>Milanesa napolitana</t>
  </si>
  <si>
    <t>PASTAS</t>
  </si>
  <si>
    <t>Tallarines</t>
  </si>
  <si>
    <t>Ñoquis de papa</t>
  </si>
  <si>
    <t>Ravioles</t>
  </si>
  <si>
    <t>Sorrentinos</t>
  </si>
  <si>
    <t>HAMBURGUESAS</t>
  </si>
  <si>
    <t>Cheeseburger</t>
  </si>
  <si>
    <t>Bacon</t>
  </si>
  <si>
    <t>Mixto</t>
  </si>
  <si>
    <t>POSTRES</t>
  </si>
  <si>
    <t>Chocotorta</t>
  </si>
  <si>
    <t>Flan Mixto</t>
  </si>
  <si>
    <t>Helado</t>
  </si>
  <si>
    <t>Panqueques</t>
  </si>
  <si>
    <t>Torta Rogel</t>
  </si>
  <si>
    <t>Ensalada de Fruta</t>
  </si>
  <si>
    <t>BEBIDAS</t>
  </si>
  <si>
    <t>Gaseosas 2,25L</t>
  </si>
  <si>
    <t>Agua</t>
  </si>
  <si>
    <t>Agua saborizada</t>
  </si>
  <si>
    <t>Cerveza</t>
  </si>
  <si>
    <t>Tapeos</t>
  </si>
  <si>
    <t>Rabas</t>
  </si>
  <si>
    <t>Aros de Cebolla</t>
  </si>
  <si>
    <t>Muzzarelitas</t>
  </si>
  <si>
    <t>Nuggets</t>
  </si>
  <si>
    <t>Promedio total</t>
  </si>
  <si>
    <t>ESTIMACIÓN DE VENTAS - ENTRETENIEMIENTO</t>
  </si>
  <si>
    <t>Consumo promedio por huésped (1 EVENTO)</t>
  </si>
  <si>
    <t>Promedio de huéspedes por día</t>
  </si>
  <si>
    <t>Evento</t>
  </si>
  <si>
    <t>Costo por evento</t>
  </si>
  <si>
    <t>Margen de ganancia</t>
  </si>
  <si>
    <t>Tarifas por persona (25)</t>
  </si>
  <si>
    <t>Precio acumulado</t>
  </si>
  <si>
    <t>Folclore</t>
  </si>
  <si>
    <t>Empanada</t>
  </si>
  <si>
    <t>Tango</t>
  </si>
  <si>
    <t>Asado + Fernet</t>
  </si>
  <si>
    <t>Mate</t>
  </si>
  <si>
    <t>Cata de vinos</t>
  </si>
  <si>
    <t>Cata de cervezas</t>
  </si>
  <si>
    <t>Fileteado porteño</t>
  </si>
  <si>
    <t>Matero</t>
  </si>
  <si>
    <t>Dulce de leche</t>
  </si>
  <si>
    <t>Alfajores</t>
  </si>
  <si>
    <t>Pastas</t>
  </si>
  <si>
    <t>Tarifa promedio</t>
  </si>
  <si>
    <t>GASTOS DE HOUSEKEEPING</t>
  </si>
  <si>
    <t>Artículo</t>
  </si>
  <si>
    <t>Link de referencia del producto</t>
  </si>
  <si>
    <t>AMENITIES</t>
  </si>
  <si>
    <t>Shampoo x500u</t>
  </si>
  <si>
    <t>Shampoo</t>
  </si>
  <si>
    <t>Acondicionador x500u</t>
  </si>
  <si>
    <t>Acondicionador</t>
  </si>
  <si>
    <t>Peines x100</t>
  </si>
  <si>
    <t>Peines</t>
  </si>
  <si>
    <t>Cofias x100</t>
  </si>
  <si>
    <t>Cofias</t>
  </si>
  <si>
    <t>Cepillo de dientes x100</t>
  </si>
  <si>
    <t>Cepillo Dental Amenitie</t>
  </si>
  <si>
    <t>Jabón x500</t>
  </si>
  <si>
    <t>Jabon</t>
  </si>
  <si>
    <t>SUBTOTAL AMENITIES</t>
  </si>
  <si>
    <t>PRODUCTOS DE LIMPIEZA</t>
  </si>
  <si>
    <t>Bolsas de residuo 45x60 (120u)</t>
  </si>
  <si>
    <t>Bolsas 45x60</t>
  </si>
  <si>
    <t>Bolsas de residuo 60x90 (100u)</t>
  </si>
  <si>
    <t>Bolsas 60x90</t>
  </si>
  <si>
    <t>Desodorante de ambiente</t>
  </si>
  <si>
    <t>Desodorante para pisos</t>
  </si>
  <si>
    <t>Desodorante Concentrado</t>
  </si>
  <si>
    <t>Detergente X1L</t>
  </si>
  <si>
    <t>Detergente</t>
  </si>
  <si>
    <t>Esponja Cocina</t>
  </si>
  <si>
    <t>Esponja Acero</t>
  </si>
  <si>
    <t>Jabón para manos x 5 Lts (Liestar)</t>
  </si>
  <si>
    <t>Jabón para manos x5L</t>
  </si>
  <si>
    <t>Lavandina x1L</t>
  </si>
  <si>
    <t>Lavandina 1L</t>
  </si>
  <si>
    <t xml:space="preserve">Limpia mueble CIF </t>
  </si>
  <si>
    <t>Muebles CIF</t>
  </si>
  <si>
    <t xml:space="preserve">Limpia vidrios X5L </t>
  </si>
  <si>
    <t>Liampiavidrios 5L</t>
  </si>
  <si>
    <t>Limpiador baño gel 2ux2L</t>
  </si>
  <si>
    <t>Lavandina en Gel</t>
  </si>
  <si>
    <t>Producto ruby (baños)</t>
  </si>
  <si>
    <t>RUBY</t>
  </si>
  <si>
    <t>SUBTOTAL LIMPIEZA</t>
  </si>
  <si>
    <t>ELEMENTOS</t>
  </si>
  <si>
    <t>Cepillo de mano</t>
  </si>
  <si>
    <t>Trapo de piso</t>
  </si>
  <si>
    <t>Trapo de Piso</t>
  </si>
  <si>
    <t>Pala de mano</t>
  </si>
  <si>
    <t>Guantes x10</t>
  </si>
  <si>
    <t xml:space="preserve">Guantes </t>
  </si>
  <si>
    <t>Balde + Mopa</t>
  </si>
  <si>
    <t xml:space="preserve">Paño multiuso amarillo </t>
  </si>
  <si>
    <t>Paño Amarillo</t>
  </si>
  <si>
    <t>Botella para pulverizador</t>
  </si>
  <si>
    <t>Pulverizador</t>
  </si>
  <si>
    <t xml:space="preserve">Limpiavidrios </t>
  </si>
  <si>
    <t>Limpiavidrios</t>
  </si>
  <si>
    <t>Papel higienico 24ux30mts</t>
  </si>
  <si>
    <t>Papel Higiénico</t>
  </si>
  <si>
    <t>Papel Cocina 8 rollos</t>
  </si>
  <si>
    <t>Rollo Cocina</t>
  </si>
  <si>
    <t>SUBTOTAL ELEMENTOS</t>
  </si>
  <si>
    <t>PILETA</t>
  </si>
  <si>
    <t>Alguicida + Clarificante + Pastillas de cloro + Polvo disolucion rápida</t>
  </si>
  <si>
    <t>Combo</t>
  </si>
  <si>
    <t>Regulador de PH 1L</t>
  </si>
  <si>
    <t>Regulador PH</t>
  </si>
  <si>
    <t>Cloro líquido 1L</t>
  </si>
  <si>
    <t>Cloro</t>
  </si>
  <si>
    <t>SUBTOTAL PILETA</t>
  </si>
  <si>
    <t>TOTAL GASTOS HOUSEKEEPING</t>
  </si>
  <si>
    <t>GASTOS DE LAVANDERÍA</t>
  </si>
  <si>
    <t>SABANAS</t>
  </si>
  <si>
    <t>Lavandería</t>
  </si>
  <si>
    <t>TOALLON + TOALLA</t>
  </si>
  <si>
    <t>ACOLCHADOS KING</t>
  </si>
  <si>
    <t>Lavanderia</t>
  </si>
  <si>
    <t>ACOLCHADOS TWIN</t>
  </si>
  <si>
    <t>TOTAL GASTOS LAVANDERÍA</t>
  </si>
  <si>
    <t>GASTOS DE RECEPCIÓN</t>
  </si>
  <si>
    <t>Kit Librería</t>
  </si>
  <si>
    <t>Resma A4 X5</t>
  </si>
  <si>
    <t>5 Packs Remas A4</t>
  </si>
  <si>
    <t>Ganchos abrochadora</t>
  </si>
  <si>
    <t>Ganchos</t>
  </si>
  <si>
    <t>Taco de notas</t>
  </si>
  <si>
    <t>Notas</t>
  </si>
  <si>
    <t>Folios x100</t>
  </si>
  <si>
    <t>Folios A4 x100</t>
  </si>
  <si>
    <t>TOTAL GASTOS RECEPCIÓN</t>
  </si>
  <si>
    <t>GASTOS DE ALIMENTOS Y BEBIDAS (DESAYUNO + RESTAURANTES)</t>
  </si>
  <si>
    <t>COMESTIBLE</t>
  </si>
  <si>
    <t>Leche entera</t>
  </si>
  <si>
    <t>Leche 1L</t>
  </si>
  <si>
    <t>Leche vegetal</t>
  </si>
  <si>
    <t>Pan de molde blanco 360g</t>
  </si>
  <si>
    <t>Pan Blanco 360g</t>
  </si>
  <si>
    <t>Pan de molde integral</t>
  </si>
  <si>
    <t>Pan Integral 360g</t>
  </si>
  <si>
    <t>Medialunas de manteca 1u</t>
  </si>
  <si>
    <t>Medialuna de Manteca</t>
  </si>
  <si>
    <t>Facturas variadas 1u</t>
  </si>
  <si>
    <t>Facturas</t>
  </si>
  <si>
    <t>Manteca individual</t>
  </si>
  <si>
    <t>Manteca Individual 108u x 110g</t>
  </si>
  <si>
    <t>Yogurt</t>
  </si>
  <si>
    <t>Yogur 1k</t>
  </si>
  <si>
    <t>Queso untable</t>
  </si>
  <si>
    <t>Queso Blanco 290g</t>
  </si>
  <si>
    <t>Mermeladas</t>
  </si>
  <si>
    <t>Mermelada 108u x 20g</t>
  </si>
  <si>
    <t>Te</t>
  </si>
  <si>
    <t>Te x20u</t>
  </si>
  <si>
    <t>Cafe en grano</t>
  </si>
  <si>
    <t>Café grano 100g</t>
  </si>
  <si>
    <t>Cacao en polvo</t>
  </si>
  <si>
    <t>Cacao en polvo 150g</t>
  </si>
  <si>
    <t>Manteca</t>
  </si>
  <si>
    <t>Manteca 500g</t>
  </si>
  <si>
    <t>Aceite</t>
  </si>
  <si>
    <t>Aceite 900cm</t>
  </si>
  <si>
    <t>Sal individual</t>
  </si>
  <si>
    <t>Sal 400u</t>
  </si>
  <si>
    <t>Sal</t>
  </si>
  <si>
    <t>Sal 500g</t>
  </si>
  <si>
    <t>Harina</t>
  </si>
  <si>
    <t>Harina 1kg</t>
  </si>
  <si>
    <t>Azúcar individual</t>
  </si>
  <si>
    <t>Azucar 1000u x 5g</t>
  </si>
  <si>
    <t>Azúcar</t>
  </si>
  <si>
    <t>Azucar 1kg</t>
  </si>
  <si>
    <t>Dulce de Leche</t>
  </si>
  <si>
    <t>Dulce de leche 400g</t>
  </si>
  <si>
    <t>Dulce de Leche individual</t>
  </si>
  <si>
    <t>Dulce de Leche 120u x 20g</t>
  </si>
  <si>
    <t>Canela</t>
  </si>
  <si>
    <t>Canela 25g</t>
  </si>
  <si>
    <t>Membrillo</t>
  </si>
  <si>
    <t>Dulce de membrillo 5kg</t>
  </si>
  <si>
    <t>Queso cremoso 1kg</t>
  </si>
  <si>
    <t>Cheddar</t>
  </si>
  <si>
    <t>Cheddar 192 fetas</t>
  </si>
  <si>
    <t>Panceta</t>
  </si>
  <si>
    <t>Panceta 1kg</t>
  </si>
  <si>
    <t>Bife de Chorizo 1kg</t>
  </si>
  <si>
    <t>Bife de chorizo 1kg</t>
  </si>
  <si>
    <t>Ojo de Bife 1kg</t>
  </si>
  <si>
    <t>Ojo de bife 1kg</t>
  </si>
  <si>
    <t>Asado 1kg</t>
  </si>
  <si>
    <t>Matambre 1k</t>
  </si>
  <si>
    <t>Matambre 1kg</t>
  </si>
  <si>
    <t>Milanesa 1k</t>
  </si>
  <si>
    <t>Milanesa 1kg</t>
  </si>
  <si>
    <t>Chorizo 400g</t>
  </si>
  <si>
    <t>Tallarines 400g</t>
  </si>
  <si>
    <t>Ñoquis 500g</t>
  </si>
  <si>
    <t>Ravioles 500g</t>
  </si>
  <si>
    <t>Sorrentinos 320g</t>
  </si>
  <si>
    <t>Lentejas</t>
  </si>
  <si>
    <t>Lentejas 400g</t>
  </si>
  <si>
    <t>Zapallo 1kg</t>
  </si>
  <si>
    <t>Naranja 1kg</t>
  </si>
  <si>
    <t>Limón 1kg</t>
  </si>
  <si>
    <t>Limon 1kg</t>
  </si>
  <si>
    <t>Choclo 1kg</t>
  </si>
  <si>
    <t>Melón 1kg</t>
  </si>
  <si>
    <t>Melon 1kg</t>
  </si>
  <si>
    <t>Kiwi 1kg</t>
  </si>
  <si>
    <t>Frutilla 1kg</t>
  </si>
  <si>
    <t>Banana 1kg</t>
  </si>
  <si>
    <t>Manzana 1kg</t>
  </si>
  <si>
    <t>Lechuga 1kg</t>
  </si>
  <si>
    <t>Huevo</t>
  </si>
  <si>
    <t>Huevos 12u</t>
  </si>
  <si>
    <t>Tomate 1kg</t>
  </si>
  <si>
    <t>Zanahoria 1kg</t>
  </si>
  <si>
    <t>Cebolla 1kg</t>
  </si>
  <si>
    <t>Papa 1kg</t>
  </si>
  <si>
    <t>Papa blanca 1kg</t>
  </si>
  <si>
    <t>TOTAL COMESTIBLES</t>
  </si>
  <si>
    <t>CONGELADOS</t>
  </si>
  <si>
    <t>Rabas 25Ux300G</t>
  </si>
  <si>
    <t>Rabas 25 unidades x 300g</t>
  </si>
  <si>
    <t>Papas McCain 2.5kg</t>
  </si>
  <si>
    <t>Aros de cebolla</t>
  </si>
  <si>
    <t>Aros de Cebolla 1kg</t>
  </si>
  <si>
    <t>Muzzarela Sticks</t>
  </si>
  <si>
    <t>Bastones de Muzza 3 uni. x 300g</t>
  </si>
  <si>
    <t>Nuggets 3kg</t>
  </si>
  <si>
    <t>TOTAL CONGELADOS</t>
  </si>
  <si>
    <t>Agua Mineral 2,25L</t>
  </si>
  <si>
    <t>Agua 2.25L</t>
  </si>
  <si>
    <t>Coca-Cola 2,25L</t>
  </si>
  <si>
    <t>Coca Cola 2.25L</t>
  </si>
  <si>
    <t>Coca-Cola 237ml</t>
  </si>
  <si>
    <t>Coca Cola frigobar</t>
  </si>
  <si>
    <t>Fanta 2,25L</t>
  </si>
  <si>
    <t>Fanta 2.25L</t>
  </si>
  <si>
    <t>Fanta 500 ml</t>
  </si>
  <si>
    <t>Fanta Frigobar</t>
  </si>
  <si>
    <t>Sprite 2,25L</t>
  </si>
  <si>
    <t>Sprite 2.25L</t>
  </si>
  <si>
    <t xml:space="preserve">Sprite 500 ml </t>
  </si>
  <si>
    <t>Sprite Frigobar</t>
  </si>
  <si>
    <t>Levite manzana</t>
  </si>
  <si>
    <t>Manzana</t>
  </si>
  <si>
    <t>Levite naranja</t>
  </si>
  <si>
    <t>Naranja</t>
  </si>
  <si>
    <t>Levite Pomelo</t>
  </si>
  <si>
    <t>Pomelo</t>
  </si>
  <si>
    <t>Cerveza 710ml</t>
  </si>
  <si>
    <t>Cerveza 710 ml</t>
  </si>
  <si>
    <t>Vino Tinto</t>
  </si>
  <si>
    <t>Vino Tinto 750ml</t>
  </si>
  <si>
    <t>Vino blanco</t>
  </si>
  <si>
    <t>Vino Blanco 1.125L</t>
  </si>
  <si>
    <t>Fernet</t>
  </si>
  <si>
    <t>Fernet Branca 750ml</t>
  </si>
  <si>
    <t>Wishky</t>
  </si>
  <si>
    <t>Whisky 750cc</t>
  </si>
  <si>
    <t>Vodka</t>
  </si>
  <si>
    <t>Vodka 700cc</t>
  </si>
  <si>
    <t>Gin</t>
  </si>
  <si>
    <t>Gin 700ml</t>
  </si>
  <si>
    <t>Agua tónica</t>
  </si>
  <si>
    <t>Tónica 1.5L</t>
  </si>
  <si>
    <t>Campari</t>
  </si>
  <si>
    <t>Campari 750cc</t>
  </si>
  <si>
    <t>TOTAL BEBIDAS</t>
  </si>
  <si>
    <t xml:space="preserve">Servilletas </t>
  </si>
  <si>
    <t>Servilletas 1000u</t>
  </si>
  <si>
    <t>TOTAL ELEMENTOS</t>
  </si>
  <si>
    <t>TOTAL GASTOS ALIMENTOS Y BEBIDAS</t>
  </si>
  <si>
    <t>Sindicato/Organización de la cual se obtuvieron los valores de sueldos según Convenio Colectivo de Trabajo (CCT):</t>
  </si>
  <si>
    <t>UTHGRA</t>
  </si>
  <si>
    <t>Link:</t>
  </si>
  <si>
    <t>SUELDOS Y CARGAS SOCIALES
INDICAR EN EL CASH FLOW</t>
  </si>
  <si>
    <t>Posición</t>
  </si>
  <si>
    <t>Valores actuales - Salario Mensual</t>
  </si>
  <si>
    <t>Gerente General</t>
  </si>
  <si>
    <t>UTHGRA Cat. 7</t>
  </si>
  <si>
    <t>Gerente de Áreas</t>
  </si>
  <si>
    <t>Gobernanta</t>
  </si>
  <si>
    <t>UTHGRA Cat. 6</t>
  </si>
  <si>
    <t>Housekeeper</t>
  </si>
  <si>
    <t>UTHGRA Cat. 4</t>
  </si>
  <si>
    <t>Recepción</t>
  </si>
  <si>
    <t>Mantenimiento</t>
  </si>
  <si>
    <t>Asistente Administrativo</t>
  </si>
  <si>
    <t>UTHGRA Cat. 5</t>
  </si>
  <si>
    <t>Agente de Rerservas</t>
  </si>
  <si>
    <t>Compras</t>
  </si>
  <si>
    <t>Cocinero</t>
  </si>
  <si>
    <t>Ayudante de cocina</t>
  </si>
  <si>
    <t>UTHGRA Cat. 3</t>
  </si>
  <si>
    <t>Camareros</t>
  </si>
  <si>
    <t>Salvavidas</t>
  </si>
  <si>
    <t>Sub Total BRUTO (por mes)</t>
  </si>
  <si>
    <t>NO MODIFICAR FÓRMULAS</t>
  </si>
  <si>
    <t>Proporcional SAC BRUTO (mensual)</t>
  </si>
  <si>
    <t>Total mensual BRUTO (Sueldos + Proporcional SAC)</t>
  </si>
  <si>
    <t>APORTES PATRONALES EMPLEADOR (sobre sueldo BRUTO)</t>
  </si>
  <si>
    <t>Valores actuales - Cargas sociales mensuales</t>
  </si>
  <si>
    <t>Jubilacion (16%)</t>
  </si>
  <si>
    <t>PAMI (2%)</t>
  </si>
  <si>
    <t>Obra social (6%)</t>
  </si>
  <si>
    <t>Fondo Nacional de Empleo (1,5%)</t>
  </si>
  <si>
    <t>Seguro de Vida Obligatorio (0,03%)</t>
  </si>
  <si>
    <t>ART (3%)</t>
  </si>
  <si>
    <t>Sub Total (Mensual) Aportes Patronales</t>
  </si>
  <si>
    <t>Información Salario</t>
  </si>
  <si>
    <t>TOTAL</t>
  </si>
  <si>
    <t>INGRESOS</t>
  </si>
  <si>
    <t>Ingresos Concepto "Habitaciones"</t>
  </si>
  <si>
    <t>Ingresos Concepto "Menú Temático"</t>
  </si>
  <si>
    <t>Ingresos Concepto "Menú General"</t>
  </si>
  <si>
    <t>Ingresos Concepto "Entretenimiento"</t>
  </si>
  <si>
    <t>Total ingresos</t>
  </si>
  <si>
    <t>EGRESOS</t>
  </si>
  <si>
    <t>SUELDOS</t>
  </si>
  <si>
    <t>Sueldos Brutos</t>
  </si>
  <si>
    <t>Proporcional SAC (Aguinaldo)</t>
  </si>
  <si>
    <t>Aportes Patronales Empleador (Sueldos Brutos + Proporcional SAC)</t>
  </si>
  <si>
    <t>PAGO A PROVEEDORES</t>
  </si>
  <si>
    <t>Pago a proveedores Alimentos y Bebidas (Insumos)</t>
  </si>
  <si>
    <t>Pago a proveedores Housekeeping (Insumos)</t>
  </si>
  <si>
    <t>Pago a proveedores Lavandería/Blancos</t>
  </si>
  <si>
    <t>Pago a proveedores Recepción</t>
  </si>
  <si>
    <t>Actividades Terciarizadas</t>
  </si>
  <si>
    <t>SERVICIOS</t>
  </si>
  <si>
    <t>Energía Eléctrica</t>
  </si>
  <si>
    <t>Gas y Agua</t>
  </si>
  <si>
    <t>Abono Internet</t>
  </si>
  <si>
    <t>Impuestos municipales (ABL, Inmobiliario, etc.)</t>
  </si>
  <si>
    <t>Abono fumigación</t>
  </si>
  <si>
    <t>Ventas y Marketing</t>
  </si>
  <si>
    <t>Comisiones de comercialización Booking / Airbnb / etc</t>
  </si>
  <si>
    <t>Gestor de Redes Sociales</t>
  </si>
  <si>
    <t>Gastos Fijos</t>
  </si>
  <si>
    <t>Seguro integral de comercio (incluye Seguro RC)</t>
  </si>
  <si>
    <t>Asesoramiento Contable</t>
  </si>
  <si>
    <t>Asesoramiento Legal</t>
  </si>
  <si>
    <t>Asesoramiento / Mantenimiento Sistemas Web</t>
  </si>
  <si>
    <t>Pago de dominio web</t>
  </si>
  <si>
    <t>Pago Microsoft 365 - Paquete Office</t>
  </si>
  <si>
    <t>Impuestos / Obligaciones Fiscales</t>
  </si>
  <si>
    <t>Cuota Prestamo (Capital)</t>
  </si>
  <si>
    <t>Cuota Prestamo (Intereses)</t>
  </si>
  <si>
    <t>Mantenimiento de cuenta corriente bancaria</t>
  </si>
  <si>
    <t>Mantenimiento edilicio (2%)</t>
  </si>
  <si>
    <t>Impuesto a los Ingresos Brutos - IIBB (3%)</t>
  </si>
  <si>
    <t>Impuesto a los débitos (0.6%)</t>
  </si>
  <si>
    <t>Impuesto a los créditos (0.6%)</t>
  </si>
  <si>
    <t>Sub Total Egresos Operativos</t>
  </si>
  <si>
    <t>Resultado Bruto</t>
  </si>
  <si>
    <t>Impuesto a las ganancias - IIGG (35%)</t>
  </si>
  <si>
    <t>Resultado neto: (Resultado Bruto - IIGG)</t>
  </si>
  <si>
    <t>Retiro de socios</t>
  </si>
  <si>
    <t>Devolución a inversionistas</t>
  </si>
  <si>
    <t>Saldo de cierre de caja mensual</t>
  </si>
  <si>
    <t>Saldo final de caja acumulado</t>
  </si>
  <si>
    <r>
      <rPr>
        <b/>
        <sz val="11"/>
        <color rgb="FFFF0000"/>
        <rFont val="Raleway"/>
      </rPr>
      <t>NO MODIFICAR FÓRMULAS</t>
    </r>
    <r>
      <rPr>
        <b/>
        <sz val="11"/>
        <color theme="1"/>
        <rFont val="Raleway"/>
      </rPr>
      <t xml:space="preserve">
MONTO DE MÁXIMA EXPOSICIÓN
("Saldo final de caja acumulado" más alto en el Cash Flow)</t>
    </r>
  </si>
  <si>
    <t>Payback simple</t>
  </si>
  <si>
    <t>Flujos</t>
  </si>
  <si>
    <t>Acumulado</t>
  </si>
  <si>
    <t>Inversión inicial</t>
  </si>
  <si>
    <t>FÓRMULA</t>
  </si>
  <si>
    <t>n</t>
  </si>
  <si>
    <t>Payback simple (años)</t>
  </si>
  <si>
    <t>EJEMPLO</t>
  </si>
  <si>
    <t>Payback ajustado</t>
  </si>
  <si>
    <t>Tasa anual</t>
  </si>
  <si>
    <t>A determinar por el proyecto</t>
  </si>
  <si>
    <t>Valor presente (descontado)</t>
  </si>
  <si>
    <t>Payback ajustado (años)</t>
  </si>
  <si>
    <t>TIR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</si>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</sst>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[$USD]#,##0.00"/>
    <numFmt numFmtId="165" formatCode="[$ $]#,##0.00"/>
    <numFmt numFmtId="166" formatCode="_-&quot;$&quot;* #,##0.00_-;_-&quot;$&quot;* \-#,##0.00_-;_-&quot;$&quot;* &quot;-&quot;??_-;_-@"/>
    <numFmt numFmtId="167" formatCode="0.0000"/>
    <numFmt numFmtId="168" formatCode="0.0%"/>
    <numFmt numFmtId="169" formatCode="&quot;$&quot;#,##0.00"/>
    <numFmt numFmtId="170" formatCode="[$ $]#,##0"/>
    <numFmt numFmtId="171" formatCode="&quot;$&quot;#,##0"/>
    <numFmt numFmtId="172" formatCode="&quot;$&quot;\ #,##0.00"/>
    <numFmt numFmtId="173" formatCode="_ &quot;$&quot;\ * #,##0.00_ ;_ &quot;$&quot;\ * \-#,##0.00_ ;_ &quot;$&quot;\ * &quot;-&quot;??_ ;_ @_ "/>
    <numFmt numFmtId="174" formatCode="0.00000%"/>
    <numFmt numFmtId="175" formatCode="_ * #,##0.00_ ;_ * \-#,##0.00_ ;_ * &quot;-&quot;??_ ;_ @_ "/>
  </numFmts>
  <fonts count="38">
    <font>
      <sz val="10"/>
      <color rgb="FF000000"/>
      <name val="Arial"/>
      <scheme val="minor"/>
    </font>
    <font>
      <sz val="11"/>
      <color theme="1"/>
      <name val="Raleway"/>
    </font>
    <font>
      <b/>
      <sz val="11"/>
      <color rgb="FF000000"/>
      <name val="Raleway"/>
    </font>
    <font>
      <b/>
      <sz val="11"/>
      <color theme="1"/>
      <name val="Raleway"/>
    </font>
    <font>
      <sz val="11"/>
      <color rgb="FF000000"/>
      <name val="Raleway"/>
    </font>
    <font>
      <b/>
      <sz val="14"/>
      <color rgb="FFFFFFFF"/>
      <name val="Raleway"/>
    </font>
    <font>
      <sz val="10"/>
      <name val="Arial"/>
    </font>
    <font>
      <b/>
      <sz val="11"/>
      <color rgb="FFFFFFFF"/>
      <name val="Raleway"/>
    </font>
    <font>
      <sz val="11"/>
      <color rgb="FFFFFFFF"/>
      <name val="Raleway"/>
    </font>
    <font>
      <b/>
      <sz val="14"/>
      <color theme="1"/>
      <name val="Raleway"/>
    </font>
    <font>
      <sz val="10"/>
      <color theme="1"/>
      <name val="Raleway"/>
    </font>
    <font>
      <b/>
      <sz val="14"/>
      <color rgb="FF000000"/>
      <name val="Raleway"/>
    </font>
    <font>
      <b/>
      <sz val="10"/>
      <color theme="1"/>
      <name val="Raleway"/>
    </font>
    <font>
      <b/>
      <sz val="12"/>
      <color rgb="FF000000"/>
      <name val="Raleway"/>
    </font>
    <font>
      <i/>
      <sz val="11"/>
      <color rgb="FF666666"/>
      <name val="Raleway"/>
    </font>
    <font>
      <sz val="11"/>
      <color rgb="FF666666"/>
      <name val="Raleway"/>
    </font>
    <font>
      <b/>
      <sz val="12"/>
      <color rgb="FFFF0000"/>
      <name val="Raleway"/>
    </font>
    <font>
      <u/>
      <sz val="11"/>
      <color rgb="FF1155CC"/>
      <name val="Raleway"/>
    </font>
    <font>
      <b/>
      <sz val="12"/>
      <color theme="1"/>
      <name val="Raleway"/>
    </font>
    <font>
      <sz val="10"/>
      <color theme="1"/>
      <name val="Arial"/>
    </font>
    <font>
      <sz val="10"/>
      <color theme="1"/>
      <name val="Arial"/>
      <scheme val="minor"/>
    </font>
    <font>
      <b/>
      <sz val="11"/>
      <color rgb="FFFF0000"/>
      <name val="Raleway"/>
    </font>
    <font>
      <u/>
      <sz val="10"/>
      <color theme="10"/>
      <name val="Arial"/>
      <scheme val="minor"/>
    </font>
    <font>
      <b/>
      <sz val="11"/>
      <name val="Arial"/>
    </font>
    <font>
      <sz val="11"/>
      <name val="Arial"/>
    </font>
    <font>
      <b/>
      <sz val="10"/>
      <name val="Arial"/>
    </font>
    <font>
      <sz val="18"/>
      <color rgb="FF000000"/>
      <name val="Raleway"/>
    </font>
    <font>
      <sz val="13"/>
      <color rgb="FF000000"/>
      <name val="Raleway"/>
    </font>
    <font>
      <sz val="11"/>
      <color theme="1"/>
      <name val="Aptos"/>
    </font>
    <font>
      <b/>
      <sz val="15"/>
      <color rgb="FF000000"/>
      <name val="Raleway"/>
    </font>
    <font>
      <b/>
      <sz val="15"/>
      <name val="Arial"/>
    </font>
    <font>
      <b/>
      <sz val="15"/>
      <color theme="1"/>
      <name val="Raleway"/>
    </font>
    <font>
      <sz val="15"/>
      <color theme="1"/>
      <name val="Raleway"/>
    </font>
    <font>
      <sz val="11"/>
      <color theme="1"/>
      <name val="Calibri"/>
    </font>
    <font>
      <sz val="12"/>
      <color theme="1"/>
      <name val="Courier"/>
    </font>
    <font>
      <b/>
      <sz val="11"/>
      <color theme="1"/>
      <name val="Calibri"/>
    </font>
    <font>
      <i/>
      <sz val="11"/>
      <color theme="1"/>
      <name val="Calibri"/>
    </font>
    <font>
      <u/>
      <sz val="11"/>
      <color theme="1"/>
      <name val="Calibri"/>
    </font>
  </fonts>
  <fills count="47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B4A7D6"/>
        <bgColor rgb="FFB4A7D6"/>
      </patternFill>
    </fill>
    <fill>
      <patternFill patternType="solid">
        <fgColor rgb="FFFFFF00"/>
        <bgColor rgb="FFFFFF00"/>
      </patternFill>
    </fill>
    <fill>
      <patternFill patternType="solid">
        <fgColor rgb="FFD0E0E3"/>
        <bgColor rgb="FFD0E0E3"/>
      </patternFill>
    </fill>
    <fill>
      <patternFill patternType="solid">
        <fgColor rgb="FF6D9EEB"/>
        <bgColor rgb="FF6D9EEB"/>
      </patternFill>
    </fill>
    <fill>
      <patternFill patternType="solid">
        <fgColor rgb="FF00FF00"/>
        <bgColor rgb="FF00FF00"/>
      </patternFill>
    </fill>
    <fill>
      <patternFill patternType="solid">
        <fgColor rgb="FFFFE599"/>
        <bgColor rgb="FFFFE599"/>
      </patternFill>
    </fill>
    <fill>
      <patternFill patternType="solid">
        <fgColor theme="8"/>
        <bgColor theme="8"/>
      </patternFill>
    </fill>
    <fill>
      <patternFill patternType="solid">
        <fgColor rgb="FFFF0000"/>
        <bgColor rgb="FFFF0000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9BD3B8"/>
        <bgColor rgb="FF9BD3B8"/>
      </patternFill>
    </fill>
    <fill>
      <patternFill patternType="solid">
        <fgColor theme="4"/>
        <bgColor theme="4"/>
      </patternFill>
    </fill>
    <fill>
      <patternFill patternType="solid">
        <fgColor rgb="FFFFDF8B"/>
        <bgColor rgb="FFFFDF8B"/>
      </patternFill>
    </fill>
    <fill>
      <patternFill patternType="solid">
        <fgColor rgb="FFF9CB9C"/>
        <bgColor rgb="FFF9CB9C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BFDFDA"/>
        <bgColor rgb="FFBFDFDA"/>
      </patternFill>
    </fill>
    <fill>
      <patternFill patternType="solid">
        <fgColor rgb="FF93C47D"/>
        <bgColor rgb="FF93C47D"/>
      </patternFill>
    </fill>
    <fill>
      <patternFill patternType="solid">
        <fgColor theme="6"/>
        <bgColor theme="6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9FC5E8"/>
        <bgColor rgb="FF9FC5E8"/>
      </patternFill>
    </fill>
    <fill>
      <patternFill patternType="solid">
        <fgColor rgb="FFFF9900"/>
        <bgColor rgb="FFFF9900"/>
      </patternFill>
    </fill>
    <fill>
      <patternFill patternType="solid">
        <fgColor rgb="FFCFE2F3"/>
        <bgColor rgb="FFCFE2F3"/>
      </patternFill>
    </fill>
    <fill>
      <patternFill patternType="solid">
        <fgColor rgb="FFF6B26B"/>
        <bgColor rgb="FFF6B26B"/>
      </patternFill>
    </fill>
    <fill>
      <patternFill patternType="solid">
        <fgColor rgb="FFFCE5CD"/>
        <bgColor rgb="FFFCE5CD"/>
      </patternFill>
    </fill>
    <fill>
      <patternFill patternType="solid">
        <fgColor rgb="FF3AC481"/>
        <bgColor rgb="FF3AC481"/>
      </patternFill>
    </fill>
    <fill>
      <patternFill patternType="solid">
        <fgColor rgb="FFC27BA0"/>
        <bgColor rgb="FFC27BA0"/>
      </patternFill>
    </fill>
    <fill>
      <patternFill patternType="solid">
        <fgColor theme="0"/>
        <bgColor indexed="64"/>
      </patternFill>
    </fill>
    <fill>
      <patternFill patternType="solid">
        <fgColor rgb="FF6D9EE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BD3B8"/>
        <bgColor indexed="64"/>
      </patternFill>
    </fill>
    <fill>
      <patternFill patternType="solid">
        <fgColor rgb="FFA4C2F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EFF9FF"/>
        <bgColor rgb="FFEFF9FF"/>
      </patternFill>
    </fill>
    <fill>
      <patternFill patternType="solid">
        <fgColor rgb="FFBFBFBF"/>
        <bgColor rgb="FFBFBFBF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489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165" fontId="2" fillId="6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164" fontId="3" fillId="7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164" fontId="3" fillId="8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164" fontId="3" fillId="9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4" fontId="3" fillId="10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165" fontId="1" fillId="11" borderId="1" xfId="0" applyNumberFormat="1" applyFont="1" applyFill="1" applyBorder="1" applyAlignment="1">
      <alignment horizontal="center" vertical="center" wrapText="1"/>
    </xf>
    <xf numFmtId="164" fontId="1" fillId="11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10" fillId="0" borderId="0" xfId="0" applyFont="1"/>
    <xf numFmtId="165" fontId="4" fillId="11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164" fontId="9" fillId="11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5" fontId="1" fillId="5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 wrapText="1"/>
    </xf>
    <xf numFmtId="164" fontId="9" fillId="5" borderId="1" xfId="0" applyNumberFormat="1" applyFont="1" applyFill="1" applyBorder="1" applyAlignment="1">
      <alignment horizontal="center" vertical="center" wrapText="1"/>
    </xf>
    <xf numFmtId="165" fontId="4" fillId="6" borderId="1" xfId="0" applyNumberFormat="1" applyFont="1" applyFill="1" applyBorder="1" applyAlignment="1">
      <alignment horizontal="center" vertical="center" wrapText="1"/>
    </xf>
    <xf numFmtId="165" fontId="1" fillId="6" borderId="1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64" fontId="1" fillId="7" borderId="1" xfId="0" applyNumberFormat="1" applyFont="1" applyFill="1" applyBorder="1" applyAlignment="1">
      <alignment horizontal="center" vertical="center" wrapText="1"/>
    </xf>
    <xf numFmtId="164" fontId="9" fillId="7" borderId="1" xfId="0" applyNumberFormat="1" applyFont="1" applyFill="1" applyBorder="1" applyAlignment="1">
      <alignment horizontal="center" vertical="center" wrapText="1"/>
    </xf>
    <xf numFmtId="165" fontId="4" fillId="8" borderId="1" xfId="0" applyNumberFormat="1" applyFont="1" applyFill="1" applyBorder="1" applyAlignment="1">
      <alignment horizontal="center" vertical="center" wrapText="1"/>
    </xf>
    <xf numFmtId="165" fontId="1" fillId="8" borderId="1" xfId="0" applyNumberFormat="1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 wrapText="1"/>
    </xf>
    <xf numFmtId="164" fontId="9" fillId="8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164" fontId="9" fillId="4" borderId="1" xfId="0" applyNumberFormat="1" applyFont="1" applyFill="1" applyBorder="1" applyAlignment="1">
      <alignment horizontal="center" vertical="center" wrapText="1"/>
    </xf>
    <xf numFmtId="165" fontId="3" fillId="12" borderId="1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 wrapText="1"/>
    </xf>
    <xf numFmtId="165" fontId="3" fillId="9" borderId="1" xfId="0" applyNumberFormat="1" applyFont="1" applyFill="1" applyBorder="1" applyAlignment="1">
      <alignment horizontal="center" vertical="center" wrapText="1"/>
    </xf>
    <xf numFmtId="164" fontId="9" fillId="9" borderId="1" xfId="0" applyNumberFormat="1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center" vertical="center" wrapText="1"/>
    </xf>
    <xf numFmtId="164" fontId="9" fillId="10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" fillId="14" borderId="1" xfId="0" applyFont="1" applyFill="1" applyBorder="1" applyAlignment="1">
      <alignment horizontal="center" vertical="center" wrapText="1"/>
    </xf>
    <xf numFmtId="164" fontId="4" fillId="14" borderId="1" xfId="0" applyNumberFormat="1" applyFont="1" applyFill="1" applyBorder="1" applyAlignment="1">
      <alignment horizontal="center" vertical="center" wrapText="1"/>
    </xf>
    <xf numFmtId="9" fontId="1" fillId="14" borderId="1" xfId="0" applyNumberFormat="1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164" fontId="1" fillId="14" borderId="1" xfId="0" applyNumberFormat="1" applyFont="1" applyFill="1" applyBorder="1" applyAlignment="1">
      <alignment horizontal="center" vertical="center" wrapText="1"/>
    </xf>
    <xf numFmtId="165" fontId="4" fillId="1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15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165" fontId="4" fillId="14" borderId="1" xfId="0" applyNumberFormat="1" applyFont="1" applyFill="1" applyBorder="1" applyAlignment="1">
      <alignment horizontal="center" vertical="center"/>
    </xf>
    <xf numFmtId="164" fontId="4" fillId="14" borderId="1" xfId="0" applyNumberFormat="1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 wrapText="1"/>
    </xf>
    <xf numFmtId="165" fontId="2" fillId="19" borderId="1" xfId="0" applyNumberFormat="1" applyFont="1" applyFill="1" applyBorder="1" applyAlignment="1">
      <alignment horizontal="center" vertical="center" wrapText="1"/>
    </xf>
    <xf numFmtId="164" fontId="4" fillId="19" borderId="1" xfId="0" applyNumberFormat="1" applyFont="1" applyFill="1" applyBorder="1" applyAlignment="1">
      <alignment horizontal="center" vertical="center" wrapText="1"/>
    </xf>
    <xf numFmtId="164" fontId="4" fillId="16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164" fontId="8" fillId="16" borderId="1" xfId="0" applyNumberFormat="1" applyFont="1" applyFill="1" applyBorder="1" applyAlignment="1">
      <alignment horizontal="center" vertical="center"/>
    </xf>
    <xf numFmtId="164" fontId="8" fillId="23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 wrapText="1"/>
    </xf>
    <xf numFmtId="164" fontId="1" fillId="23" borderId="1" xfId="0" applyNumberFormat="1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25" borderId="1" xfId="0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7" fillId="26" borderId="1" xfId="0" applyNumberFormat="1" applyFont="1" applyFill="1" applyBorder="1" applyAlignment="1">
      <alignment horizontal="center" vertical="center"/>
    </xf>
    <xf numFmtId="0" fontId="3" fillId="27" borderId="1" xfId="0" applyFont="1" applyFill="1" applyBorder="1" applyAlignment="1">
      <alignment horizontal="center" vertical="center" wrapText="1"/>
    </xf>
    <xf numFmtId="164" fontId="3" fillId="27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2" fontId="2" fillId="28" borderId="1" xfId="0" applyNumberFormat="1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 wrapText="1"/>
    </xf>
    <xf numFmtId="168" fontId="12" fillId="4" borderId="1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3" fillId="12" borderId="5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169" fontId="1" fillId="30" borderId="12" xfId="0" applyNumberFormat="1" applyFont="1" applyFill="1" applyBorder="1" applyAlignment="1">
      <alignment horizontal="center"/>
    </xf>
    <xf numFmtId="164" fontId="1" fillId="30" borderId="12" xfId="0" applyNumberFormat="1" applyFont="1" applyFill="1" applyBorder="1" applyAlignment="1">
      <alignment horizontal="center"/>
    </xf>
    <xf numFmtId="0" fontId="1" fillId="30" borderId="12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22" borderId="6" xfId="0" applyFont="1" applyFill="1" applyBorder="1" applyAlignment="1">
      <alignment horizontal="center"/>
    </xf>
    <xf numFmtId="164" fontId="1" fillId="22" borderId="12" xfId="0" applyNumberFormat="1" applyFont="1" applyFill="1" applyBorder="1" applyAlignment="1">
      <alignment horizontal="center"/>
    </xf>
    <xf numFmtId="0" fontId="1" fillId="22" borderId="12" xfId="0" applyFont="1" applyFill="1" applyBorder="1" applyAlignment="1">
      <alignment horizontal="center"/>
    </xf>
    <xf numFmtId="164" fontId="3" fillId="31" borderId="12" xfId="0" applyNumberFormat="1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12" xfId="0" applyFont="1" applyFill="1" applyBorder="1" applyAlignment="1">
      <alignment horizontal="center"/>
    </xf>
    <xf numFmtId="0" fontId="1" fillId="19" borderId="6" xfId="0" applyFont="1" applyFill="1" applyBorder="1" applyAlignment="1">
      <alignment horizontal="center"/>
    </xf>
    <xf numFmtId="164" fontId="1" fillId="19" borderId="12" xfId="0" applyNumberFormat="1" applyFont="1" applyFill="1" applyBorder="1" applyAlignment="1">
      <alignment horizontal="center"/>
    </xf>
    <xf numFmtId="0" fontId="1" fillId="19" borderId="12" xfId="0" applyFont="1" applyFill="1" applyBorder="1" applyAlignment="1">
      <alignment horizontal="center"/>
    </xf>
    <xf numFmtId="164" fontId="3" fillId="32" borderId="12" xfId="0" applyNumberFormat="1" applyFont="1" applyFill="1" applyBorder="1" applyAlignment="1">
      <alignment horizontal="center"/>
    </xf>
    <xf numFmtId="164" fontId="20" fillId="0" borderId="0" xfId="0" applyNumberFormat="1" applyFont="1"/>
    <xf numFmtId="0" fontId="1" fillId="20" borderId="6" xfId="0" applyFont="1" applyFill="1" applyBorder="1" applyAlignment="1">
      <alignment horizontal="center" wrapText="1"/>
    </xf>
    <xf numFmtId="164" fontId="1" fillId="20" borderId="12" xfId="0" applyNumberFormat="1" applyFont="1" applyFill="1" applyBorder="1" applyAlignment="1">
      <alignment horizontal="center"/>
    </xf>
    <xf numFmtId="0" fontId="1" fillId="20" borderId="12" xfId="0" applyFont="1" applyFill="1" applyBorder="1" applyAlignment="1">
      <alignment horizontal="center"/>
    </xf>
    <xf numFmtId="0" fontId="1" fillId="20" borderId="6" xfId="0" applyFont="1" applyFill="1" applyBorder="1" applyAlignment="1">
      <alignment horizontal="center"/>
    </xf>
    <xf numFmtId="164" fontId="1" fillId="20" borderId="12" xfId="0" applyNumberFormat="1" applyFont="1" applyFill="1" applyBorder="1" applyAlignment="1">
      <alignment horizontal="center" wrapText="1"/>
    </xf>
    <xf numFmtId="165" fontId="1" fillId="20" borderId="6" xfId="0" applyNumberFormat="1" applyFont="1" applyFill="1" applyBorder="1" applyAlignment="1">
      <alignment horizontal="center" wrapText="1"/>
    </xf>
    <xf numFmtId="0" fontId="19" fillId="0" borderId="11" xfId="0" applyFont="1" applyBorder="1"/>
    <xf numFmtId="0" fontId="1" fillId="4" borderId="0" xfId="0" applyFont="1" applyFill="1" applyAlignment="1">
      <alignment horizontal="center" vertical="center" wrapText="1"/>
    </xf>
    <xf numFmtId="16" fontId="1" fillId="0" borderId="1" xfId="0" applyNumberFormat="1" applyFont="1" applyBorder="1" applyAlignment="1">
      <alignment horizontal="center" vertical="center" wrapText="1"/>
    </xf>
    <xf numFmtId="0" fontId="22" fillId="5" borderId="1" xfId="1" applyFill="1" applyBorder="1" applyAlignment="1">
      <alignment horizontal="center" vertical="center" wrapText="1"/>
    </xf>
    <xf numFmtId="0" fontId="22" fillId="0" borderId="1" xfId="1" applyBorder="1" applyAlignment="1">
      <alignment horizontal="center" vertical="center" wrapText="1"/>
    </xf>
    <xf numFmtId="0" fontId="22" fillId="11" borderId="1" xfId="1" applyFill="1" applyBorder="1" applyAlignment="1">
      <alignment horizontal="center" vertical="center" wrapText="1"/>
    </xf>
    <xf numFmtId="0" fontId="22" fillId="5" borderId="4" xfId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164" fontId="1" fillId="5" borderId="4" xfId="0" applyNumberFormat="1" applyFont="1" applyFill="1" applyBorder="1" applyAlignment="1">
      <alignment horizontal="center" vertical="center" wrapText="1"/>
    </xf>
    <xf numFmtId="164" fontId="1" fillId="5" borderId="6" xfId="0" applyNumberFormat="1" applyFont="1" applyFill="1" applyBorder="1" applyAlignment="1">
      <alignment horizontal="center" vertical="center" wrapText="1"/>
    </xf>
    <xf numFmtId="0" fontId="22" fillId="5" borderId="6" xfId="1" applyFill="1" applyBorder="1" applyAlignment="1">
      <alignment horizontal="center" vertical="center" wrapText="1"/>
    </xf>
    <xf numFmtId="165" fontId="22" fillId="8" borderId="1" xfId="1" applyNumberFormat="1" applyFill="1" applyBorder="1" applyAlignment="1">
      <alignment horizontal="center" vertical="center" wrapText="1"/>
    </xf>
    <xf numFmtId="0" fontId="1" fillId="8" borderId="1" xfId="0" applyNumberFormat="1" applyFont="1" applyFill="1" applyBorder="1" applyAlignment="1">
      <alignment horizontal="center" vertical="center" wrapText="1"/>
    </xf>
    <xf numFmtId="0" fontId="1" fillId="6" borderId="1" xfId="0" applyNumberFormat="1" applyFont="1" applyFill="1" applyBorder="1" applyAlignment="1">
      <alignment horizontal="center" vertical="center" wrapText="1"/>
    </xf>
    <xf numFmtId="165" fontId="22" fillId="6" borderId="1" xfId="1" applyNumberForma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22" fillId="11" borderId="3" xfId="1" applyFill="1" applyBorder="1" applyAlignment="1">
      <alignment horizontal="center" vertical="center" wrapText="1"/>
    </xf>
    <xf numFmtId="164" fontId="1" fillId="11" borderId="4" xfId="0" applyNumberFormat="1" applyFont="1" applyFill="1" applyBorder="1" applyAlignment="1">
      <alignment horizontal="center" vertical="center" wrapText="1"/>
    </xf>
    <xf numFmtId="164" fontId="1" fillId="11" borderId="6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4" fontId="1" fillId="16" borderId="2" xfId="0" applyNumberFormat="1" applyFont="1" applyFill="1" applyBorder="1" applyAlignment="1">
      <alignment horizontal="center" vertical="center" wrapText="1"/>
    </xf>
    <xf numFmtId="164" fontId="4" fillId="7" borderId="2" xfId="0" applyNumberFormat="1" applyFont="1" applyFill="1" applyBorder="1" applyAlignment="1">
      <alignment horizontal="center" vertical="center" wrapText="1"/>
    </xf>
    <xf numFmtId="164" fontId="3" fillId="33" borderId="1" xfId="0" applyNumberFormat="1" applyFont="1" applyFill="1" applyBorder="1" applyAlignment="1">
      <alignment horizontal="center" vertical="center" wrapText="1"/>
    </xf>
    <xf numFmtId="165" fontId="2" fillId="33" borderId="1" xfId="0" applyNumberFormat="1" applyFont="1" applyFill="1" applyBorder="1" applyAlignment="1">
      <alignment horizontal="center" vertical="center" wrapText="1"/>
    </xf>
    <xf numFmtId="164" fontId="3" fillId="6" borderId="4" xfId="0" applyNumberFormat="1" applyFont="1" applyFill="1" applyBorder="1" applyAlignment="1">
      <alignment horizontal="center" vertical="center" wrapText="1"/>
    </xf>
    <xf numFmtId="0" fontId="2" fillId="12" borderId="6" xfId="0" applyFont="1" applyFill="1" applyBorder="1" applyAlignment="1">
      <alignment horizontal="center" vertical="center" wrapText="1"/>
    </xf>
    <xf numFmtId="0" fontId="3" fillId="12" borderId="6" xfId="0" applyFont="1" applyFill="1" applyBorder="1" applyAlignment="1">
      <alignment horizontal="center" vertical="center" wrapText="1"/>
    </xf>
    <xf numFmtId="0" fontId="23" fillId="33" borderId="1" xfId="0" applyFont="1" applyFill="1" applyBorder="1" applyAlignment="1">
      <alignment horizontal="center" vertical="center"/>
    </xf>
    <xf numFmtId="0" fontId="3" fillId="33" borderId="1" xfId="0" applyFont="1" applyFill="1" applyBorder="1" applyAlignment="1">
      <alignment horizontal="center" vertical="center" wrapText="1"/>
    </xf>
    <xf numFmtId="165" fontId="4" fillId="34" borderId="1" xfId="0" applyNumberFormat="1" applyFont="1" applyFill="1" applyBorder="1" applyAlignment="1">
      <alignment horizontal="center" vertical="center" wrapText="1"/>
    </xf>
    <xf numFmtId="165" fontId="4" fillId="34" borderId="6" xfId="0" applyNumberFormat="1" applyFont="1" applyFill="1" applyBorder="1" applyAlignment="1">
      <alignment horizontal="center" vertical="center" wrapText="1"/>
    </xf>
    <xf numFmtId="0" fontId="24" fillId="34" borderId="6" xfId="0" applyFont="1" applyFill="1" applyBorder="1" applyAlignment="1">
      <alignment horizontal="center" vertical="center"/>
    </xf>
    <xf numFmtId="164" fontId="1" fillId="34" borderId="6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165" fontId="24" fillId="34" borderId="6" xfId="0" applyNumberFormat="1" applyFont="1" applyFill="1" applyBorder="1" applyAlignment="1">
      <alignment horizontal="center" vertical="center"/>
    </xf>
    <xf numFmtId="0" fontId="22" fillId="34" borderId="6" xfId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0" fontId="22" fillId="34" borderId="0" xfId="1" applyFill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22" fillId="34" borderId="1" xfId="1" applyFont="1" applyFill="1" applyBorder="1" applyAlignment="1">
      <alignment horizontal="center" vertical="center" wrapText="1"/>
    </xf>
    <xf numFmtId="164" fontId="1" fillId="6" borderId="2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164" fontId="1" fillId="11" borderId="5" xfId="0" applyNumberFormat="1" applyFont="1" applyFill="1" applyBorder="1" applyAlignment="1">
      <alignment horizontal="center" vertical="center" wrapText="1"/>
    </xf>
    <xf numFmtId="165" fontId="22" fillId="4" borderId="1" xfId="1" applyNumberForma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165" fontId="22" fillId="9" borderId="1" xfId="1" applyNumberFormat="1" applyFill="1" applyBorder="1" applyAlignment="1">
      <alignment horizontal="center" vertical="center" wrapText="1"/>
    </xf>
    <xf numFmtId="0" fontId="3" fillId="9" borderId="1" xfId="0" applyNumberFormat="1" applyFont="1" applyFill="1" applyBorder="1" applyAlignment="1">
      <alignment horizontal="center" vertical="center" wrapText="1"/>
    </xf>
    <xf numFmtId="0" fontId="22" fillId="7" borderId="1" xfId="1" applyFill="1" applyBorder="1" applyAlignment="1">
      <alignment horizontal="center" vertical="center" wrapText="1"/>
    </xf>
    <xf numFmtId="165" fontId="1" fillId="7" borderId="1" xfId="0" applyNumberFormat="1" applyFont="1" applyFill="1" applyBorder="1" applyAlignment="1">
      <alignment horizontal="center" vertical="center" wrapText="1"/>
    </xf>
    <xf numFmtId="165" fontId="22" fillId="14" borderId="1" xfId="1" applyNumberFormat="1" applyFill="1" applyBorder="1" applyAlignment="1">
      <alignment horizontal="center" vertical="center" wrapText="1"/>
    </xf>
    <xf numFmtId="165" fontId="1" fillId="11" borderId="4" xfId="0" applyNumberFormat="1" applyFont="1" applyFill="1" applyBorder="1" applyAlignment="1">
      <alignment horizontal="center" vertical="center" wrapText="1"/>
    </xf>
    <xf numFmtId="0" fontId="22" fillId="19" borderId="12" xfId="1" applyFill="1" applyBorder="1" applyAlignment="1">
      <alignment horizontal="center" wrapText="1"/>
    </xf>
    <xf numFmtId="0" fontId="22" fillId="30" borderId="12" xfId="1" applyFill="1" applyBorder="1" applyAlignment="1">
      <alignment horizontal="center" wrapText="1"/>
    </xf>
    <xf numFmtId="169" fontId="1" fillId="30" borderId="14" xfId="0" applyNumberFormat="1" applyFont="1" applyFill="1" applyBorder="1" applyAlignment="1">
      <alignment horizontal="center"/>
    </xf>
    <xf numFmtId="164" fontId="1" fillId="30" borderId="14" xfId="0" applyNumberFormat="1" applyFont="1" applyFill="1" applyBorder="1" applyAlignment="1">
      <alignment horizontal="center"/>
    </xf>
    <xf numFmtId="0" fontId="1" fillId="30" borderId="14" xfId="0" applyFont="1" applyFill="1" applyBorder="1" applyAlignment="1">
      <alignment horizontal="center"/>
    </xf>
    <xf numFmtId="0" fontId="22" fillId="30" borderId="14" xfId="1" applyFill="1" applyBorder="1" applyAlignment="1">
      <alignment horizontal="center" wrapText="1"/>
    </xf>
    <xf numFmtId="169" fontId="1" fillId="30" borderId="1" xfId="0" applyNumberFormat="1" applyFont="1" applyFill="1" applyBorder="1" applyAlignment="1">
      <alignment horizontal="center"/>
    </xf>
    <xf numFmtId="164" fontId="1" fillId="30" borderId="1" xfId="0" applyNumberFormat="1" applyFont="1" applyFill="1" applyBorder="1" applyAlignment="1">
      <alignment horizontal="center"/>
    </xf>
    <xf numFmtId="0" fontId="1" fillId="30" borderId="1" xfId="0" applyFont="1" applyFill="1" applyBorder="1" applyAlignment="1">
      <alignment horizontal="center"/>
    </xf>
    <xf numFmtId="0" fontId="22" fillId="30" borderId="1" xfId="1" applyFill="1" applyBorder="1" applyAlignment="1">
      <alignment horizontal="center" wrapText="1"/>
    </xf>
    <xf numFmtId="169" fontId="1" fillId="30" borderId="6" xfId="0" applyNumberFormat="1" applyFont="1" applyFill="1" applyBorder="1" applyAlignment="1">
      <alignment horizontal="center"/>
    </xf>
    <xf numFmtId="164" fontId="1" fillId="30" borderId="6" xfId="0" applyNumberFormat="1" applyFont="1" applyFill="1" applyBorder="1" applyAlignment="1">
      <alignment horizontal="center"/>
    </xf>
    <xf numFmtId="0" fontId="1" fillId="30" borderId="6" xfId="0" applyFont="1" applyFill="1" applyBorder="1" applyAlignment="1">
      <alignment horizontal="center"/>
    </xf>
    <xf numFmtId="0" fontId="22" fillId="30" borderId="6" xfId="1" applyFill="1" applyBorder="1" applyAlignment="1">
      <alignment horizontal="center" wrapText="1"/>
    </xf>
    <xf numFmtId="164" fontId="1" fillId="30" borderId="12" xfId="0" applyNumberFormat="1" applyFont="1" applyFill="1" applyBorder="1" applyAlignment="1">
      <alignment horizontal="center" wrapText="1"/>
    </xf>
    <xf numFmtId="164" fontId="1" fillId="30" borderId="4" xfId="0" applyNumberFormat="1" applyFont="1" applyFill="1" applyBorder="1" applyAlignment="1">
      <alignment horizontal="center"/>
    </xf>
    <xf numFmtId="0" fontId="1" fillId="30" borderId="4" xfId="0" applyFont="1" applyFill="1" applyBorder="1" applyAlignment="1">
      <alignment horizontal="center"/>
    </xf>
    <xf numFmtId="0" fontId="1" fillId="36" borderId="6" xfId="0" applyFont="1" applyFill="1" applyBorder="1" applyAlignment="1">
      <alignment horizontal="center"/>
    </xf>
    <xf numFmtId="0" fontId="22" fillId="20" borderId="12" xfId="1" applyFill="1" applyBorder="1" applyAlignment="1">
      <alignment horizontal="center" wrapText="1"/>
    </xf>
    <xf numFmtId="0" fontId="1" fillId="20" borderId="1" xfId="0" applyFont="1" applyFill="1" applyBorder="1" applyAlignment="1">
      <alignment horizontal="center"/>
    </xf>
    <xf numFmtId="164" fontId="1" fillId="20" borderId="1" xfId="0" applyNumberFormat="1" applyFont="1" applyFill="1" applyBorder="1" applyAlignment="1">
      <alignment horizontal="center"/>
    </xf>
    <xf numFmtId="0" fontId="19" fillId="0" borderId="0" xfId="0" applyFont="1" applyBorder="1"/>
    <xf numFmtId="0" fontId="0" fillId="0" borderId="0" xfId="0" applyBorder="1"/>
    <xf numFmtId="0" fontId="22" fillId="20" borderId="1" xfId="1" applyFill="1" applyBorder="1" applyAlignment="1">
      <alignment horizontal="center" wrapText="1"/>
    </xf>
    <xf numFmtId="0" fontId="1" fillId="38" borderId="1" xfId="0" applyFont="1" applyFill="1" applyBorder="1" applyAlignment="1">
      <alignment horizontal="center" vertical="center" wrapText="1"/>
    </xf>
    <xf numFmtId="0" fontId="8" fillId="38" borderId="2" xfId="0" applyFont="1" applyFill="1" applyBorder="1" applyAlignment="1">
      <alignment horizontal="center" vertical="center"/>
    </xf>
    <xf numFmtId="0" fontId="6" fillId="38" borderId="13" xfId="0" applyFont="1" applyFill="1" applyBorder="1" applyAlignment="1"/>
    <xf numFmtId="0" fontId="6" fillId="38" borderId="3" xfId="0" applyFont="1" applyFill="1" applyBorder="1" applyAlignment="1"/>
    <xf numFmtId="0" fontId="8" fillId="38" borderId="13" xfId="0" applyFont="1" applyFill="1" applyBorder="1" applyAlignment="1">
      <alignment horizontal="center" vertical="center"/>
    </xf>
    <xf numFmtId="0" fontId="1" fillId="38" borderId="0" xfId="0" applyFont="1" applyFill="1" applyAlignment="1">
      <alignment horizontal="center" vertical="center"/>
    </xf>
    <xf numFmtId="0" fontId="0" fillId="38" borderId="0" xfId="0" applyFill="1"/>
    <xf numFmtId="0" fontId="5" fillId="22" borderId="1" xfId="0" applyFont="1" applyFill="1" applyBorder="1" applyAlignment="1">
      <alignment horizontal="center" vertical="center" wrapText="1"/>
    </xf>
    <xf numFmtId="164" fontId="1" fillId="33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39" borderId="1" xfId="0" applyFont="1" applyFill="1" applyBorder="1" applyAlignment="1">
      <alignment horizontal="center" vertical="center" wrapText="1"/>
    </xf>
    <xf numFmtId="164" fontId="1" fillId="39" borderId="1" xfId="0" applyNumberFormat="1" applyFont="1" applyFill="1" applyBorder="1" applyAlignment="1">
      <alignment horizontal="center" vertical="center"/>
    </xf>
    <xf numFmtId="165" fontId="1" fillId="39" borderId="0" xfId="0" applyNumberFormat="1" applyFont="1" applyFill="1" applyAlignment="1">
      <alignment horizontal="center" vertical="center"/>
    </xf>
    <xf numFmtId="0" fontId="0" fillId="39" borderId="0" xfId="0" applyFill="1"/>
    <xf numFmtId="0" fontId="7" fillId="2" borderId="1" xfId="0" applyFont="1" applyFill="1" applyBorder="1" applyAlignment="1">
      <alignment horizontal="center" vertical="center" wrapText="1"/>
    </xf>
    <xf numFmtId="0" fontId="1" fillId="40" borderId="1" xfId="0" applyFont="1" applyFill="1" applyBorder="1" applyAlignment="1">
      <alignment horizontal="center" vertical="center" wrapText="1"/>
    </xf>
    <xf numFmtId="164" fontId="1" fillId="40" borderId="1" xfId="0" applyNumberFormat="1" applyFont="1" applyFill="1" applyBorder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0" fillId="40" borderId="0" xfId="0" applyFill="1"/>
    <xf numFmtId="164" fontId="4" fillId="42" borderId="1" xfId="0" applyNumberFormat="1" applyFont="1" applyFill="1" applyBorder="1" applyAlignment="1">
      <alignment horizontal="center" vertical="center"/>
    </xf>
    <xf numFmtId="165" fontId="4" fillId="42" borderId="0" xfId="0" applyNumberFormat="1" applyFont="1" applyFill="1" applyAlignment="1">
      <alignment horizontal="center" vertical="center"/>
    </xf>
    <xf numFmtId="0" fontId="0" fillId="42" borderId="0" xfId="0" applyFont="1" applyFill="1"/>
    <xf numFmtId="164" fontId="4" fillId="0" borderId="1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0" fillId="0" borderId="0" xfId="0" applyFont="1" applyFill="1"/>
    <xf numFmtId="0" fontId="1" fillId="42" borderId="1" xfId="0" applyFont="1" applyFill="1" applyBorder="1" applyAlignment="1">
      <alignment horizontal="center" vertical="center" wrapText="1"/>
    </xf>
    <xf numFmtId="0" fontId="11" fillId="38" borderId="1" xfId="0" applyFont="1" applyFill="1" applyBorder="1" applyAlignment="1">
      <alignment horizontal="center" vertical="center" wrapText="1"/>
    </xf>
    <xf numFmtId="0" fontId="9" fillId="39" borderId="1" xfId="0" applyFont="1" applyFill="1" applyBorder="1" applyAlignment="1">
      <alignment horizontal="center" vertical="center" wrapText="1"/>
    </xf>
    <xf numFmtId="0" fontId="9" fillId="40" borderId="1" xfId="0" applyFont="1" applyFill="1" applyBorder="1" applyAlignment="1">
      <alignment horizontal="center" vertical="center" wrapText="1"/>
    </xf>
    <xf numFmtId="0" fontId="11" fillId="42" borderId="1" xfId="0" applyFont="1" applyFill="1" applyBorder="1" applyAlignment="1">
      <alignment horizontal="center" vertical="center" wrapText="1"/>
    </xf>
    <xf numFmtId="0" fontId="1" fillId="43" borderId="1" xfId="0" applyFont="1" applyFill="1" applyBorder="1" applyAlignment="1">
      <alignment horizontal="center" vertical="center" wrapText="1"/>
    </xf>
    <xf numFmtId="164" fontId="4" fillId="43" borderId="1" xfId="0" applyNumberFormat="1" applyFont="1" applyFill="1" applyBorder="1" applyAlignment="1">
      <alignment horizontal="center" vertical="center"/>
    </xf>
    <xf numFmtId="165" fontId="4" fillId="43" borderId="0" xfId="0" applyNumberFormat="1" applyFont="1" applyFill="1" applyAlignment="1">
      <alignment horizontal="center" vertical="center"/>
    </xf>
    <xf numFmtId="0" fontId="0" fillId="43" borderId="0" xfId="0" applyFont="1" applyFill="1"/>
    <xf numFmtId="0" fontId="9" fillId="43" borderId="1" xfId="0" applyFont="1" applyFill="1" applyBorder="1" applyAlignment="1">
      <alignment horizontal="center" vertical="center" wrapText="1"/>
    </xf>
    <xf numFmtId="0" fontId="1" fillId="41" borderId="1" xfId="0" applyFont="1" applyFill="1" applyBorder="1" applyAlignment="1">
      <alignment horizontal="center" vertical="center" wrapText="1"/>
    </xf>
    <xf numFmtId="164" fontId="1" fillId="41" borderId="1" xfId="0" applyNumberFormat="1" applyFont="1" applyFill="1" applyBorder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0" fillId="41" borderId="0" xfId="0" applyFill="1"/>
    <xf numFmtId="0" fontId="9" fillId="41" borderId="1" xfId="0" applyFont="1" applyFill="1" applyBorder="1" applyAlignment="1">
      <alignment horizontal="center" vertical="center" wrapText="1"/>
    </xf>
    <xf numFmtId="164" fontId="1" fillId="11" borderId="9" xfId="0" applyNumberFormat="1" applyFont="1" applyFill="1" applyBorder="1" applyAlignment="1">
      <alignment horizontal="center" vertical="center" wrapText="1"/>
    </xf>
    <xf numFmtId="0" fontId="22" fillId="11" borderId="4" xfId="1" applyFill="1" applyBorder="1" applyAlignment="1">
      <alignment horizontal="center" vertical="center" wrapText="1"/>
    </xf>
    <xf numFmtId="164" fontId="3" fillId="11" borderId="6" xfId="0" applyNumberFormat="1" applyFont="1" applyFill="1" applyBorder="1" applyAlignment="1">
      <alignment horizontal="center" vertical="center" wrapText="1"/>
    </xf>
    <xf numFmtId="164" fontId="1" fillId="22" borderId="11" xfId="0" applyNumberFormat="1" applyFont="1" applyFill="1" applyBorder="1" applyAlignment="1">
      <alignment horizontal="center"/>
    </xf>
    <xf numFmtId="0" fontId="1" fillId="20" borderId="10" xfId="0" applyFont="1" applyFill="1" applyBorder="1" applyAlignment="1">
      <alignment horizontal="center"/>
    </xf>
    <xf numFmtId="0" fontId="1" fillId="20" borderId="5" xfId="0" applyFont="1" applyFill="1" applyBorder="1" applyAlignment="1">
      <alignment horizontal="center"/>
    </xf>
    <xf numFmtId="164" fontId="1" fillId="20" borderId="14" xfId="0" applyNumberFormat="1" applyFont="1" applyFill="1" applyBorder="1" applyAlignment="1">
      <alignment horizontal="center"/>
    </xf>
    <xf numFmtId="0" fontId="1" fillId="20" borderId="14" xfId="0" applyFont="1" applyFill="1" applyBorder="1" applyAlignment="1">
      <alignment horizontal="center"/>
    </xf>
    <xf numFmtId="0" fontId="1" fillId="20" borderId="4" xfId="0" applyFont="1" applyFill="1" applyBorder="1" applyAlignment="1">
      <alignment horizontal="center"/>
    </xf>
    <xf numFmtId="164" fontId="1" fillId="20" borderId="4" xfId="0" applyNumberFormat="1" applyFont="1" applyFill="1" applyBorder="1" applyAlignment="1">
      <alignment horizontal="center"/>
    </xf>
    <xf numFmtId="164" fontId="1" fillId="20" borderId="6" xfId="0" applyNumberFormat="1" applyFont="1" applyFill="1" applyBorder="1" applyAlignment="1">
      <alignment horizontal="center"/>
    </xf>
    <xf numFmtId="0" fontId="1" fillId="20" borderId="0" xfId="0" applyFont="1" applyFill="1" applyBorder="1" applyAlignment="1">
      <alignment horizontal="center"/>
    </xf>
    <xf numFmtId="0" fontId="1" fillId="20" borderId="7" xfId="0" applyFont="1" applyFill="1" applyBorder="1" applyAlignment="1">
      <alignment horizontal="center"/>
    </xf>
    <xf numFmtId="164" fontId="1" fillId="20" borderId="3" xfId="0" applyNumberFormat="1" applyFont="1" applyFill="1" applyBorder="1" applyAlignment="1">
      <alignment horizontal="center"/>
    </xf>
    <xf numFmtId="0" fontId="22" fillId="20" borderId="14" xfId="1" applyFill="1" applyBorder="1" applyAlignment="1">
      <alignment horizontal="center" wrapText="1"/>
    </xf>
    <xf numFmtId="0" fontId="22" fillId="20" borderId="9" xfId="1" applyFill="1" applyBorder="1" applyAlignment="1">
      <alignment horizontal="center" wrapText="1"/>
    </xf>
    <xf numFmtId="164" fontId="3" fillId="37" borderId="12" xfId="0" applyNumberFormat="1" applyFont="1" applyFill="1" applyBorder="1" applyAlignment="1">
      <alignment horizontal="center"/>
    </xf>
    <xf numFmtId="170" fontId="4" fillId="14" borderId="1" xfId="0" applyNumberFormat="1" applyFont="1" applyFill="1" applyBorder="1" applyAlignment="1">
      <alignment horizontal="center" vertical="center" wrapText="1"/>
    </xf>
    <xf numFmtId="3" fontId="4" fillId="14" borderId="1" xfId="0" applyNumberFormat="1" applyFont="1" applyFill="1" applyBorder="1" applyAlignment="1">
      <alignment horizontal="center" vertical="center" wrapText="1"/>
    </xf>
    <xf numFmtId="9" fontId="4" fillId="14" borderId="1" xfId="0" applyNumberFormat="1" applyFont="1" applyFill="1" applyBorder="1" applyAlignment="1">
      <alignment horizontal="center" vertical="center" wrapText="1"/>
    </xf>
    <xf numFmtId="171" fontId="1" fillId="0" borderId="1" xfId="0" applyNumberFormat="1" applyFont="1" applyBorder="1" applyAlignment="1">
      <alignment horizontal="center" vertical="center"/>
    </xf>
    <xf numFmtId="171" fontId="27" fillId="14" borderId="2" xfId="0" applyNumberFormat="1" applyFont="1" applyFill="1" applyBorder="1" applyAlignment="1">
      <alignment horizontal="center" vertical="center" wrapText="1"/>
    </xf>
    <xf numFmtId="171" fontId="27" fillId="14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70" fontId="4" fillId="14" borderId="1" xfId="0" applyNumberFormat="1" applyFont="1" applyFill="1" applyBorder="1" applyAlignment="1">
      <alignment horizontal="center" vertical="center"/>
    </xf>
    <xf numFmtId="9" fontId="4" fillId="14" borderId="1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168" fontId="20" fillId="0" borderId="0" xfId="0" applyNumberFormat="1" applyFont="1" applyAlignment="1">
      <alignment vertical="top"/>
    </xf>
    <xf numFmtId="0" fontId="12" fillId="0" borderId="2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10" fontId="4" fillId="14" borderId="1" xfId="0" applyNumberFormat="1" applyFont="1" applyFill="1" applyBorder="1" applyAlignment="1">
      <alignment horizontal="center" vertical="center" wrapText="1"/>
    </xf>
    <xf numFmtId="0" fontId="4" fillId="44" borderId="4" xfId="0" applyFont="1" applyFill="1" applyBorder="1" applyAlignment="1">
      <alignment horizontal="center" vertical="center" wrapText="1"/>
    </xf>
    <xf numFmtId="10" fontId="4" fillId="14" borderId="4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9" fontId="1" fillId="44" borderId="1" xfId="0" applyNumberFormat="1" applyFont="1" applyFill="1" applyBorder="1" applyAlignment="1">
      <alignment horizontal="center" vertical="center"/>
    </xf>
    <xf numFmtId="164" fontId="1" fillId="44" borderId="1" xfId="0" applyNumberFormat="1" applyFont="1" applyFill="1" applyBorder="1" applyAlignment="1">
      <alignment horizontal="center" vertical="center"/>
    </xf>
    <xf numFmtId="164" fontId="4" fillId="14" borderId="2" xfId="0" applyNumberFormat="1" applyFont="1" applyFill="1" applyBorder="1" applyAlignment="1">
      <alignment horizontal="center" vertical="center"/>
    </xf>
    <xf numFmtId="0" fontId="3" fillId="33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164" fontId="32" fillId="44" borderId="1" xfId="0" applyNumberFormat="1" applyFont="1" applyFill="1" applyBorder="1" applyAlignment="1">
      <alignment horizontal="center" wrapText="1"/>
    </xf>
    <xf numFmtId="164" fontId="4" fillId="19" borderId="2" xfId="0" applyNumberFormat="1" applyFont="1" applyFill="1" applyBorder="1" applyAlignment="1">
      <alignment horizontal="center" vertical="center" wrapText="1"/>
    </xf>
    <xf numFmtId="165" fontId="4" fillId="14" borderId="2" xfId="0" applyNumberFormat="1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/>
    </xf>
    <xf numFmtId="0" fontId="3" fillId="33" borderId="0" xfId="0" applyFont="1" applyFill="1" applyBorder="1" applyAlignment="1">
      <alignment horizontal="center" vertical="center" wrapText="1"/>
    </xf>
    <xf numFmtId="170" fontId="4" fillId="33" borderId="0" xfId="0" applyNumberFormat="1" applyFont="1" applyFill="1" applyBorder="1" applyAlignment="1">
      <alignment horizontal="center" vertical="center"/>
    </xf>
    <xf numFmtId="165" fontId="4" fillId="14" borderId="10" xfId="0" applyNumberFormat="1" applyFont="1" applyFill="1" applyBorder="1" applyAlignment="1">
      <alignment horizontal="center" vertical="center"/>
    </xf>
    <xf numFmtId="164" fontId="4" fillId="14" borderId="6" xfId="0" applyNumberFormat="1" applyFont="1" applyFill="1" applyBorder="1" applyAlignment="1">
      <alignment horizontal="center" vertical="center"/>
    </xf>
    <xf numFmtId="164" fontId="27" fillId="14" borderId="1" xfId="0" applyNumberFormat="1" applyFont="1" applyFill="1" applyBorder="1" applyAlignment="1">
      <alignment horizontal="center" vertical="center" wrapText="1"/>
    </xf>
    <xf numFmtId="0" fontId="22" fillId="20" borderId="6" xfId="1" applyFill="1" applyBorder="1" applyAlignment="1">
      <alignment horizontal="center" wrapText="1"/>
    </xf>
    <xf numFmtId="164" fontId="4" fillId="14" borderId="2" xfId="0" applyNumberFormat="1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72" fontId="33" fillId="0" borderId="16" xfId="0" applyNumberFormat="1" applyFont="1" applyBorder="1" applyAlignment="1">
      <alignment horizontal="center"/>
    </xf>
    <xf numFmtId="0" fontId="33" fillId="25" borderId="0" xfId="0" applyFont="1" applyFill="1"/>
    <xf numFmtId="168" fontId="33" fillId="0" borderId="16" xfId="0" applyNumberFormat="1" applyFont="1" applyBorder="1" applyAlignment="1">
      <alignment horizontal="center"/>
    </xf>
    <xf numFmtId="3" fontId="33" fillId="0" borderId="16" xfId="0" applyNumberFormat="1" applyFont="1" applyBorder="1" applyAlignment="1">
      <alignment horizontal="center"/>
    </xf>
    <xf numFmtId="4" fontId="33" fillId="0" borderId="16" xfId="0" applyNumberFormat="1" applyFont="1" applyBorder="1" applyAlignment="1">
      <alignment horizontal="center"/>
    </xf>
    <xf numFmtId="175" fontId="34" fillId="25" borderId="0" xfId="0" applyNumberFormat="1" applyFont="1" applyFill="1"/>
    <xf numFmtId="175" fontId="19" fillId="0" borderId="0" xfId="0" applyNumberFormat="1" applyFont="1"/>
    <xf numFmtId="0" fontId="33" fillId="0" borderId="0" xfId="0" applyFont="1"/>
    <xf numFmtId="4" fontId="33" fillId="0" borderId="0" xfId="0" applyNumberFormat="1" applyFont="1"/>
    <xf numFmtId="0" fontId="35" fillId="0" borderId="0" xfId="0" applyFont="1" applyAlignment="1">
      <alignment horizontal="center"/>
    </xf>
    <xf numFmtId="0" fontId="20" fillId="0" borderId="0" xfId="0" applyFont="1"/>
    <xf numFmtId="0" fontId="35" fillId="45" borderId="0" xfId="0" applyFont="1" applyFill="1" applyAlignment="1">
      <alignment horizontal="center" vertical="center" wrapText="1"/>
    </xf>
    <xf numFmtId="0" fontId="35" fillId="45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173" fontId="36" fillId="0" borderId="16" xfId="0" applyNumberFormat="1" applyFont="1" applyBorder="1" applyAlignment="1">
      <alignment horizontal="center"/>
    </xf>
    <xf numFmtId="174" fontId="36" fillId="0" borderId="16" xfId="0" applyNumberFormat="1" applyFont="1" applyBorder="1" applyAlignment="1">
      <alignment horizontal="center"/>
    </xf>
    <xf numFmtId="0" fontId="33" fillId="25" borderId="0" xfId="0" applyFont="1" applyFill="1" applyAlignment="1">
      <alignment horizontal="left"/>
    </xf>
    <xf numFmtId="0" fontId="36" fillId="0" borderId="16" xfId="0" applyFont="1" applyBorder="1" applyAlignment="1">
      <alignment horizontal="center"/>
    </xf>
    <xf numFmtId="0" fontId="33" fillId="46" borderId="0" xfId="0" applyFont="1" applyFill="1" applyAlignment="1">
      <alignment horizontal="center"/>
    </xf>
    <xf numFmtId="172" fontId="33" fillId="46" borderId="0" xfId="0" applyNumberFormat="1" applyFont="1" applyFill="1" applyAlignment="1">
      <alignment horizontal="center"/>
    </xf>
    <xf numFmtId="0" fontId="35" fillId="0" borderId="0" xfId="0" applyFont="1"/>
    <xf numFmtId="0" fontId="33" fillId="0" borderId="0" xfId="0" applyFont="1" applyAlignment="1">
      <alignment horizontal="center"/>
    </xf>
    <xf numFmtId="172" fontId="33" fillId="0" borderId="0" xfId="0" applyNumberFormat="1" applyFont="1" applyAlignment="1">
      <alignment horizontal="center"/>
    </xf>
    <xf numFmtId="0" fontId="37" fillId="0" borderId="0" xfId="0" applyFont="1"/>
    <xf numFmtId="164" fontId="1" fillId="43" borderId="1" xfId="0" applyNumberFormat="1" applyFont="1" applyFill="1" applyBorder="1" applyAlignment="1">
      <alignment horizontal="center" vertical="center"/>
    </xf>
    <xf numFmtId="0" fontId="33" fillId="25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5" fillId="25" borderId="1" xfId="0" applyFont="1" applyFill="1" applyBorder="1" applyAlignment="1">
      <alignment horizontal="center" vertical="center"/>
    </xf>
    <xf numFmtId="0" fontId="35" fillId="25" borderId="1" xfId="0" applyFont="1" applyFill="1" applyBorder="1" applyAlignment="1">
      <alignment horizontal="center" vertical="center" wrapText="1"/>
    </xf>
    <xf numFmtId="164" fontId="33" fillId="25" borderId="1" xfId="0" applyNumberFormat="1" applyFont="1" applyFill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25" borderId="4" xfId="0" applyFont="1" applyFill="1" applyBorder="1" applyAlignment="1">
      <alignment horizontal="center" vertical="center"/>
    </xf>
    <xf numFmtId="164" fontId="33" fillId="25" borderId="4" xfId="0" applyNumberFormat="1" applyFont="1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 wrapText="1"/>
    </xf>
    <xf numFmtId="170" fontId="4" fillId="14" borderId="4" xfId="0" applyNumberFormat="1" applyFont="1" applyFill="1" applyBorder="1" applyAlignment="1">
      <alignment horizontal="center" vertical="center" wrapText="1"/>
    </xf>
    <xf numFmtId="9" fontId="4" fillId="14" borderId="4" xfId="0" applyNumberFormat="1" applyFont="1" applyFill="1" applyBorder="1" applyAlignment="1">
      <alignment horizontal="center" vertical="center" wrapText="1"/>
    </xf>
    <xf numFmtId="171" fontId="1" fillId="0" borderId="4" xfId="0" applyNumberFormat="1" applyFont="1" applyBorder="1" applyAlignment="1">
      <alignment horizontal="center" vertical="center"/>
    </xf>
    <xf numFmtId="0" fontId="4" fillId="14" borderId="6" xfId="0" applyFont="1" applyFill="1" applyBorder="1" applyAlignment="1">
      <alignment horizontal="center" vertical="center" wrapText="1"/>
    </xf>
    <xf numFmtId="170" fontId="4" fillId="14" borderId="6" xfId="0" applyNumberFormat="1" applyFont="1" applyFill="1" applyBorder="1" applyAlignment="1">
      <alignment horizontal="center" vertical="center" wrapText="1"/>
    </xf>
    <xf numFmtId="9" fontId="4" fillId="14" borderId="6" xfId="0" applyNumberFormat="1" applyFont="1" applyFill="1" applyBorder="1" applyAlignment="1">
      <alignment horizontal="center" vertical="center" wrapText="1"/>
    </xf>
    <xf numFmtId="171" fontId="1" fillId="0" borderId="6" xfId="0" applyNumberFormat="1" applyFont="1" applyBorder="1" applyAlignment="1">
      <alignment horizontal="center" vertical="center"/>
    </xf>
    <xf numFmtId="0" fontId="1" fillId="4" borderId="12" xfId="0" applyFont="1" applyFill="1" applyBorder="1" applyAlignment="1"/>
    <xf numFmtId="9" fontId="10" fillId="0" borderId="1" xfId="0" applyNumberFormat="1" applyFont="1" applyBorder="1" applyAlignment="1">
      <alignment horizontal="center" vertical="center" wrapText="1"/>
    </xf>
    <xf numFmtId="9" fontId="4" fillId="14" borderId="6" xfId="0" applyNumberFormat="1" applyFont="1" applyFill="1" applyBorder="1" applyAlignment="1">
      <alignment horizontal="center" vertical="center"/>
    </xf>
    <xf numFmtId="170" fontId="4" fillId="14" borderId="6" xfId="0" applyNumberFormat="1" applyFont="1" applyFill="1" applyBorder="1" applyAlignment="1">
      <alignment horizontal="center" vertical="center"/>
    </xf>
    <xf numFmtId="1" fontId="4" fillId="14" borderId="1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/>
    <xf numFmtId="0" fontId="1" fillId="4" borderId="4" xfId="0" applyFont="1" applyFill="1" applyBorder="1" applyAlignment="1">
      <alignment horizontal="center" vertical="center" wrapText="1"/>
    </xf>
    <xf numFmtId="0" fontId="6" fillId="0" borderId="5" xfId="0" applyFont="1" applyBorder="1" applyAlignment="1"/>
    <xf numFmtId="0" fontId="6" fillId="0" borderId="6" xfId="0" applyFont="1" applyBorder="1" applyAlignment="1"/>
    <xf numFmtId="0" fontId="1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6" fillId="0" borderId="11" xfId="0" applyFont="1" applyBorder="1" applyAlignment="1"/>
    <xf numFmtId="0" fontId="6" fillId="0" borderId="12" xfId="0" applyFont="1" applyBorder="1" applyAlignment="1"/>
    <xf numFmtId="0" fontId="9" fillId="11" borderId="2" xfId="0" applyFont="1" applyFill="1" applyBorder="1" applyAlignment="1">
      <alignment horizontal="center" vertical="center" wrapText="1"/>
    </xf>
    <xf numFmtId="0" fontId="6" fillId="0" borderId="13" xfId="0" applyFont="1" applyBorder="1" applyAlignment="1"/>
    <xf numFmtId="0" fontId="2" fillId="11" borderId="2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11" fillId="11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165" fontId="3" fillId="5" borderId="2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0" fontId="25" fillId="0" borderId="13" xfId="0" applyFont="1" applyBorder="1" applyAlignment="1"/>
    <xf numFmtId="0" fontId="25" fillId="0" borderId="3" xfId="0" applyFont="1" applyBorder="1" applyAlignment="1"/>
    <xf numFmtId="165" fontId="11" fillId="5" borderId="2" xfId="0" applyNumberFormat="1" applyFont="1" applyFill="1" applyBorder="1" applyAlignment="1">
      <alignment horizontal="center" vertical="center" wrapText="1"/>
    </xf>
    <xf numFmtId="165" fontId="11" fillId="6" borderId="2" xfId="0" applyNumberFormat="1" applyFont="1" applyFill="1" applyBorder="1" applyAlignment="1">
      <alignment horizontal="center" vertical="center" wrapText="1"/>
    </xf>
    <xf numFmtId="165" fontId="2" fillId="6" borderId="7" xfId="0" applyNumberFormat="1" applyFont="1" applyFill="1" applyBorder="1" applyAlignment="1">
      <alignment horizontal="center" vertical="center" wrapText="1"/>
    </xf>
    <xf numFmtId="165" fontId="2" fillId="6" borderId="2" xfId="0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165" fontId="11" fillId="8" borderId="2" xfId="0" applyNumberFormat="1" applyFont="1" applyFill="1" applyBorder="1" applyAlignment="1">
      <alignment horizontal="center" vertical="center" wrapText="1"/>
    </xf>
    <xf numFmtId="165" fontId="11" fillId="10" borderId="2" xfId="0" applyNumberFormat="1" applyFont="1" applyFill="1" applyBorder="1" applyAlignment="1">
      <alignment horizontal="center" vertical="center" wrapText="1"/>
    </xf>
    <xf numFmtId="165" fontId="2" fillId="10" borderId="2" xfId="0" applyNumberFormat="1" applyFont="1" applyFill="1" applyBorder="1" applyAlignment="1">
      <alignment horizontal="center" vertical="center" wrapText="1"/>
    </xf>
    <xf numFmtId="165" fontId="11" fillId="4" borderId="2" xfId="0" applyNumberFormat="1" applyFont="1" applyFill="1" applyBorder="1" applyAlignment="1">
      <alignment horizontal="center" vertical="center" wrapText="1"/>
    </xf>
    <xf numFmtId="165" fontId="9" fillId="9" borderId="2" xfId="0" applyNumberFormat="1" applyFont="1" applyFill="1" applyBorder="1" applyAlignment="1">
      <alignment horizontal="center" vertical="center" wrapText="1"/>
    </xf>
    <xf numFmtId="165" fontId="11" fillId="9" borderId="2" xfId="0" applyNumberFormat="1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0" fillId="0" borderId="0" xfId="0" applyAlignment="1"/>
    <xf numFmtId="0" fontId="33" fillId="25" borderId="0" xfId="0" applyFont="1" applyFill="1" applyAlignment="1">
      <alignment horizontal="center"/>
    </xf>
    <xf numFmtId="0" fontId="34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wrapText="1"/>
    </xf>
    <xf numFmtId="0" fontId="10" fillId="0" borderId="13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22" fillId="0" borderId="2" xfId="1" applyBorder="1" applyAlignment="1"/>
    <xf numFmtId="0" fontId="22" fillId="0" borderId="13" xfId="1" applyBorder="1" applyAlignment="1"/>
    <xf numFmtId="0" fontId="22" fillId="0" borderId="3" xfId="1" applyBorder="1" applyAlignment="1"/>
    <xf numFmtId="0" fontId="1" fillId="44" borderId="2" xfId="0" applyFont="1" applyFill="1" applyBorder="1" applyAlignment="1">
      <alignment horizontal="center" vertical="center" wrapText="1"/>
    </xf>
    <xf numFmtId="0" fontId="1" fillId="44" borderId="3" xfId="0" applyFont="1" applyFill="1" applyBorder="1" applyAlignment="1">
      <alignment horizontal="center" vertical="center" wrapText="1"/>
    </xf>
    <xf numFmtId="0" fontId="29" fillId="15" borderId="2" xfId="0" applyFont="1" applyFill="1" applyBorder="1" applyAlignment="1">
      <alignment horizontal="center" vertical="center" wrapText="1"/>
    </xf>
    <xf numFmtId="0" fontId="30" fillId="0" borderId="13" xfId="0" applyFont="1" applyBorder="1" applyAlignment="1"/>
    <xf numFmtId="0" fontId="30" fillId="0" borderId="3" xfId="0" applyFont="1" applyBorder="1" applyAlignment="1"/>
    <xf numFmtId="0" fontId="11" fillId="15" borderId="2" xfId="0" applyFont="1" applyFill="1" applyBorder="1" applyAlignment="1">
      <alignment horizontal="center" vertical="center" wrapText="1"/>
    </xf>
    <xf numFmtId="0" fontId="3" fillId="17" borderId="4" xfId="0" applyFont="1" applyFill="1" applyBorder="1" applyAlignment="1">
      <alignment horizontal="center" vertical="center"/>
    </xf>
    <xf numFmtId="0" fontId="3" fillId="17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6" fillId="15" borderId="2" xfId="0" applyFont="1" applyFill="1" applyBorder="1" applyAlignment="1">
      <alignment horizontal="center" vertical="center" wrapText="1"/>
    </xf>
    <xf numFmtId="0" fontId="3" fillId="31" borderId="2" xfId="0" applyFont="1" applyFill="1" applyBorder="1" applyAlignment="1">
      <alignment horizontal="center"/>
    </xf>
    <xf numFmtId="0" fontId="3" fillId="32" borderId="10" xfId="0" applyFont="1" applyFill="1" applyBorder="1" applyAlignment="1">
      <alignment horizontal="center"/>
    </xf>
    <xf numFmtId="0" fontId="22" fillId="22" borderId="4" xfId="1" applyFill="1" applyBorder="1" applyAlignment="1">
      <alignment horizontal="center" vertical="center" wrapText="1"/>
    </xf>
    <xf numFmtId="0" fontId="22" fillId="22" borderId="5" xfId="1" applyFill="1" applyBorder="1" applyAlignment="1">
      <alignment horizontal="center" vertical="center" wrapText="1"/>
    </xf>
    <xf numFmtId="0" fontId="22" fillId="22" borderId="6" xfId="1" applyFill="1" applyBorder="1" applyAlignment="1">
      <alignment horizontal="center" vertical="center" wrapText="1"/>
    </xf>
    <xf numFmtId="169" fontId="3" fillId="35" borderId="2" xfId="0" applyNumberFormat="1" applyFont="1" applyFill="1" applyBorder="1" applyAlignment="1">
      <alignment horizontal="center"/>
    </xf>
    <xf numFmtId="169" fontId="3" fillId="35" borderId="13" xfId="0" applyNumberFormat="1" applyFont="1" applyFill="1" applyBorder="1" applyAlignment="1">
      <alignment horizontal="center"/>
    </xf>
    <xf numFmtId="169" fontId="3" fillId="35" borderId="3" xfId="0" applyNumberFormat="1" applyFont="1" applyFill="1" applyBorder="1" applyAlignment="1">
      <alignment horizontal="center"/>
    </xf>
    <xf numFmtId="164" fontId="3" fillId="30" borderId="2" xfId="0" applyNumberFormat="1" applyFont="1" applyFill="1" applyBorder="1" applyAlignment="1">
      <alignment horizontal="center" wrapText="1"/>
    </xf>
    <xf numFmtId="164" fontId="3" fillId="30" borderId="3" xfId="0" applyNumberFormat="1" applyFont="1" applyFill="1" applyBorder="1" applyAlignment="1">
      <alignment horizontal="center" wrapText="1"/>
    </xf>
    <xf numFmtId="164" fontId="3" fillId="29" borderId="2" xfId="0" applyNumberFormat="1" applyFont="1" applyFill="1" applyBorder="1" applyAlignment="1">
      <alignment horizontal="center"/>
    </xf>
    <xf numFmtId="164" fontId="3" fillId="29" borderId="3" xfId="0" applyNumberFormat="1" applyFont="1" applyFill="1" applyBorder="1" applyAlignment="1">
      <alignment horizontal="center"/>
    </xf>
    <xf numFmtId="0" fontId="3" fillId="29" borderId="10" xfId="0" applyFont="1" applyFill="1" applyBorder="1" applyAlignment="1">
      <alignment horizontal="center"/>
    </xf>
    <xf numFmtId="0" fontId="3" fillId="35" borderId="1" xfId="0" applyFont="1" applyFill="1" applyBorder="1" applyAlignment="1">
      <alignment horizontal="center"/>
    </xf>
    <xf numFmtId="169" fontId="3" fillId="35" borderId="10" xfId="0" applyNumberFormat="1" applyFont="1" applyFill="1" applyBorder="1" applyAlignment="1">
      <alignment horizontal="center"/>
    </xf>
    <xf numFmtId="169" fontId="3" fillId="35" borderId="11" xfId="0" applyNumberFormat="1" applyFont="1" applyFill="1" applyBorder="1" applyAlignment="1">
      <alignment horizontal="center"/>
    </xf>
    <xf numFmtId="164" fontId="3" fillId="30" borderId="6" xfId="0" applyNumberFormat="1" applyFont="1" applyFill="1" applyBorder="1" applyAlignment="1">
      <alignment horizontal="center"/>
    </xf>
    <xf numFmtId="169" fontId="3" fillId="35" borderId="12" xfId="0" applyNumberFormat="1" applyFont="1" applyFill="1" applyBorder="1" applyAlignment="1">
      <alignment horizontal="center"/>
    </xf>
    <xf numFmtId="164" fontId="3" fillId="30" borderId="10" xfId="0" applyNumberFormat="1" applyFont="1" applyFill="1" applyBorder="1" applyAlignment="1">
      <alignment horizontal="center"/>
    </xf>
    <xf numFmtId="164" fontId="3" fillId="30" borderId="12" xfId="0" applyNumberFormat="1" applyFont="1" applyFill="1" applyBorder="1" applyAlignment="1">
      <alignment horizontal="center"/>
    </xf>
    <xf numFmtId="169" fontId="3" fillId="35" borderId="11" xfId="0" applyNumberFormat="1" applyFont="1" applyFill="1" applyBorder="1" applyAlignment="1">
      <alignment horizontal="center" wrapText="1"/>
    </xf>
    <xf numFmtId="169" fontId="3" fillId="35" borderId="12" xfId="0" applyNumberFormat="1" applyFont="1" applyFill="1" applyBorder="1" applyAlignment="1">
      <alignment horizontal="center" wrapText="1"/>
    </xf>
    <xf numFmtId="0" fontId="3" fillId="37" borderId="10" xfId="0" applyFont="1" applyFill="1" applyBorder="1" applyAlignment="1">
      <alignment horizontal="center"/>
    </xf>
    <xf numFmtId="0" fontId="6" fillId="37" borderId="11" xfId="0" applyFont="1" applyFill="1" applyBorder="1" applyAlignment="1"/>
    <xf numFmtId="0" fontId="6" fillId="37" borderId="12" xfId="0" applyFont="1" applyFill="1" applyBorder="1" applyAlignment="1"/>
    <xf numFmtId="0" fontId="3" fillId="15" borderId="10" xfId="0" applyFont="1" applyFill="1" applyBorder="1" applyAlignment="1">
      <alignment horizontal="center"/>
    </xf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64" fontId="3" fillId="15" borderId="11" xfId="0" applyNumberFormat="1" applyFont="1" applyFill="1" applyBorder="1" applyAlignment="1">
      <alignment horizontal="center"/>
    </xf>
    <xf numFmtId="169" fontId="3" fillId="35" borderId="6" xfId="0" applyNumberFormat="1" applyFont="1" applyFill="1" applyBorder="1" applyAlignment="1">
      <alignment horizontal="center"/>
    </xf>
    <xf numFmtId="0" fontId="3" fillId="15" borderId="15" xfId="0" applyFont="1" applyFill="1" applyBorder="1" applyAlignment="1">
      <alignment horizontal="center"/>
    </xf>
    <xf numFmtId="0" fontId="6" fillId="0" borderId="0" xfId="0" applyFont="1" applyBorder="1" applyAlignment="1"/>
    <xf numFmtId="0" fontId="6" fillId="0" borderId="14" xfId="0" applyFont="1" applyBorder="1" applyAlignment="1"/>
    <xf numFmtId="169" fontId="3" fillId="15" borderId="0" xfId="0" applyNumberFormat="1" applyFont="1" applyFill="1" applyBorder="1" applyAlignment="1">
      <alignment horizontal="center"/>
    </xf>
    <xf numFmtId="0" fontId="3" fillId="37" borderId="2" xfId="0" applyFont="1" applyFill="1" applyBorder="1" applyAlignment="1">
      <alignment horizontal="center" wrapText="1"/>
    </xf>
    <xf numFmtId="0" fontId="3" fillId="37" borderId="13" xfId="0" applyFont="1" applyFill="1" applyBorder="1" applyAlignment="1">
      <alignment horizontal="center" wrapText="1"/>
    </xf>
    <xf numFmtId="0" fontId="3" fillId="37" borderId="8" xfId="0" applyFont="1" applyFill="1" applyBorder="1" applyAlignment="1">
      <alignment horizontal="center" wrapText="1"/>
    </xf>
    <xf numFmtId="0" fontId="3" fillId="37" borderId="3" xfId="0" applyFont="1" applyFill="1" applyBorder="1" applyAlignment="1">
      <alignment horizontal="center" wrapText="1"/>
    </xf>
    <xf numFmtId="0" fontId="3" fillId="15" borderId="1" xfId="0" applyFont="1" applyFill="1" applyBorder="1" applyAlignment="1">
      <alignment horizontal="center"/>
    </xf>
    <xf numFmtId="0" fontId="2" fillId="18" borderId="4" xfId="0" applyFont="1" applyFill="1" applyBorder="1" applyAlignment="1">
      <alignment horizontal="center" vertical="center" wrapText="1"/>
    </xf>
    <xf numFmtId="165" fontId="2" fillId="19" borderId="4" xfId="0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6" fillId="0" borderId="1" xfId="0" applyFont="1" applyBorder="1" applyAlignment="1"/>
    <xf numFmtId="0" fontId="3" fillId="5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3" fillId="21" borderId="2" xfId="0" applyFont="1" applyFill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22" borderId="2" xfId="0" applyFont="1" applyFill="1" applyBorder="1" applyAlignment="1">
      <alignment horizontal="center" vertical="center"/>
    </xf>
    <xf numFmtId="0" fontId="8" fillId="22" borderId="13" xfId="0" applyFont="1" applyFill="1" applyBorder="1" applyAlignment="1">
      <alignment horizontal="center" vertical="center"/>
    </xf>
  </cellXfs>
  <cellStyles count="2">
    <cellStyle name="Hyperlink" xfId="1" xr:uid="{00000000-000B-0000-0000-000008000000}"/>
    <cellStyle name="Normal" xfId="0" builtinId="0"/>
  </cellStyles>
  <dxfs count="7">
    <dxf>
      <font>
        <color rgb="FFFF7474"/>
      </font>
      <fill>
        <patternFill patternType="solid">
          <fgColor rgb="FF808080"/>
          <bgColor rgb="FF808080"/>
        </patternFill>
      </fill>
    </dxf>
    <dxf>
      <font>
        <color rgb="FFFF7474"/>
      </font>
      <fill>
        <patternFill patternType="none"/>
      </fill>
    </dxf>
    <dxf>
      <fill>
        <patternFill patternType="none"/>
      </fill>
      <border>
        <left style="thin">
          <color rgb="FFA5A5A5"/>
        </left>
        <right style="thin">
          <color rgb="FFA5A5A5"/>
        </right>
        <top style="thin">
          <color rgb="FFA5A5A5"/>
        </top>
        <bottom style="thin">
          <color rgb="FFA5A5A5"/>
        </bottom>
      </border>
    </dxf>
    <dxf>
      <fill>
        <patternFill patternType="solid">
          <fgColor rgb="FFF2F2F2"/>
          <bgColor rgb="FFF2F2F2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34A853"/>
          <bgColor rgb="FF34A853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EFEFEF"/>
      <color rgb="FFD9EAD3"/>
      <color rgb="FF9BD3B8"/>
      <color rgb="FFA4C2F4"/>
      <color rgb="FF6D9E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Curva de destinos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'6.3 Curva de estacionalidad des'!$B$5</c:f>
              <c:strCache>
                <c:ptCount val="1"/>
                <c:pt idx="0">
                  <c:v>Destino 1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'6.3 Curva de estacionalidad des'!$C$4:$N$4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'6.3 Curva de estacionalidad des'!$C$5:$N$5</c:f>
              <c:numCache>
                <c:formatCode>General</c:formatCode>
                <c:ptCount val="12"/>
                <c:pt idx="0">
                  <c:v>57.1</c:v>
                </c:pt>
                <c:pt idx="1">
                  <c:v>57.4</c:v>
                </c:pt>
                <c:pt idx="2">
                  <c:v>59.9</c:v>
                </c:pt>
                <c:pt idx="3">
                  <c:v>54.3</c:v>
                </c:pt>
                <c:pt idx="4">
                  <c:v>50.6</c:v>
                </c:pt>
                <c:pt idx="5">
                  <c:v>48.4</c:v>
                </c:pt>
                <c:pt idx="6">
                  <c:v>59.3</c:v>
                </c:pt>
                <c:pt idx="7">
                  <c:v>54.5</c:v>
                </c:pt>
                <c:pt idx="8">
                  <c:v>55.8</c:v>
                </c:pt>
                <c:pt idx="9">
                  <c:v>59.8</c:v>
                </c:pt>
                <c:pt idx="10">
                  <c:v>69.8</c:v>
                </c:pt>
                <c:pt idx="11">
                  <c:v>59.2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7-5540-96A1-80FBCF31D91D}"/>
            </c:ext>
          </c:extLst>
        </c:ser>
        <c:ser>
          <c:idx val="1"/>
          <c:order val="1"/>
          <c:tx>
            <c:v/>
          </c:tx>
          <c:spPr>
            <a:ln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strRef>
              <c:f>'6.3 Curva de estacionalidad des'!$C$4:$N$4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'6.3 Curva de estacionalidad des'!#REF!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7-5540-96A1-80FBCF31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8918570"/>
        <c:axId val="1551107931"/>
      </c:lineChart>
      <c:catAx>
        <c:axId val="16089185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US"/>
          </a:p>
        </c:txPr>
        <c:crossAx val="1551107931"/>
        <c:crosses val="autoZero"/>
        <c:auto val="1"/>
        <c:lblAlgn val="ctr"/>
        <c:lblOffset val="100"/>
        <c:noMultiLvlLbl val="1"/>
      </c:catAx>
      <c:valAx>
        <c:axId val="15511079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US"/>
          </a:p>
        </c:txPr>
        <c:crossAx val="160891857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9</xdr:row>
      <xdr:rowOff>0</xdr:rowOff>
    </xdr:from>
    <xdr:to>
      <xdr:col>4</xdr:col>
      <xdr:colOff>28575</xdr:colOff>
      <xdr:row>23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31C5C7-E8CD-95CA-66F2-43DE636E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52925"/>
          <a:ext cx="5438775" cy="2981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295275</xdr:colOff>
      <xdr:row>7</xdr:row>
      <xdr:rowOff>153654</xdr:rowOff>
    </xdr:from>
    <xdr:ext cx="5715000" cy="3456321"/>
    <xdr:graphicFrame macro="">
      <xdr:nvGraphicFramePr>
        <xdr:cNvPr id="4" name="Chart 1" title="Gráfico">
          <a:extLst>
            <a:ext uri="{FF2B5EF4-FFF2-40B4-BE49-F238E27FC236}">
              <a16:creationId xmlns:a16="http://schemas.microsoft.com/office/drawing/2014/main" id="{00000000-0008-0000-0300-000054A676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142875</xdr:colOff>
      <xdr:row>2</xdr:row>
      <xdr:rowOff>238125</xdr:rowOff>
    </xdr:from>
    <xdr:to>
      <xdr:col>7</xdr:col>
      <xdr:colOff>228600</xdr:colOff>
      <xdr:row>4</xdr:row>
      <xdr:rowOff>19050</xdr:rowOff>
    </xdr:to>
    <xdr:sp macro="" textlink="">
      <xdr:nvSpPr>
        <xdr:cNvPr id="8193" name="Text Box 1" hidden="1">
          <a:extLst>
            <a:ext uri="{FF2B5EF4-FFF2-40B4-BE49-F238E27FC236}">
              <a16:creationId xmlns:a16="http://schemas.microsoft.com/office/drawing/2014/main" id="{051CAF5D-5B4D-F26C-ADE8-83CBDA0821DD}"/>
            </a:ext>
          </a:extLst>
        </xdr:cNvPr>
        <xdr:cNvSpPr txBox="1">
          <a:spLocks noChangeArrowheads="1"/>
        </xdr:cNvSpPr>
      </xdr:nvSpPr>
      <xdr:spPr bwMode="auto">
        <a:xfrm>
          <a:off x="8001000" y="1133475"/>
          <a:ext cx="13716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657225</xdr:colOff>
      <xdr:row>42</xdr:row>
      <xdr:rowOff>76200</xdr:rowOff>
    </xdr:from>
    <xdr:ext cx="5448300" cy="241935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104775</xdr:colOff>
      <xdr:row>8</xdr:row>
      <xdr:rowOff>28575</xdr:rowOff>
    </xdr:from>
    <xdr:to>
      <xdr:col>7</xdr:col>
      <xdr:colOff>1514475</xdr:colOff>
      <xdr:row>19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A072B7-379B-02E5-CC84-2749479896D8}"/>
            </a:ext>
            <a:ext uri="{147F2762-F138-4A5C-976F-8EAC2B608ADB}">
              <a16:predDERef xmlns:a16="http://schemas.microsoft.com/office/drawing/2014/main" pre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1650" y="3952875"/>
          <a:ext cx="5610225" cy="4019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2EA963A8E5388234/2C%202025/1.%20Proyecto%20Final%20-%20Martes%20Tarde/Amortizaci&#243;n%20sistema%20franc&#233;s%20y%20alem&#225;n.xlsx" TargetMode="External"/><Relationship Id="rId1" Type="http://schemas.openxmlformats.org/officeDocument/2006/relationships/externalLinkPath" Target="Amortizaci&#243;n%20sistema%20franc&#233;s%20y%20alem&#225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2EA963A8E5388234" itemId="2EA963A8E5388234!sbbfcab4587864b4499629982bb78c51b">
      <xxl21:absoluteUrl r:id="rId2"/>
    </xxl21:alternateUrls>
    <sheetNames>
      <sheetName val="- AYUDA -"/>
      <sheetName val="Amortización_Sistema_Francés"/>
      <sheetName val="Amortización_Sistema_Alemán"/>
      <sheetName val="Auxiliar"/>
    </sheetNames>
    <sheetDataSet>
      <sheetData sheetId="0"/>
      <sheetData sheetId="1"/>
      <sheetData sheetId="2"/>
      <sheetData sheetId="3">
        <row r="3">
          <cell r="A3" t="str">
            <v>Anual</v>
          </cell>
          <cell r="B3">
            <v>1</v>
          </cell>
        </row>
        <row r="4">
          <cell r="A4" t="str">
            <v>Semestral</v>
          </cell>
          <cell r="B4">
            <v>2</v>
          </cell>
        </row>
        <row r="5">
          <cell r="A5" t="str">
            <v>Cuatrimestral</v>
          </cell>
          <cell r="B5">
            <v>3</v>
          </cell>
        </row>
        <row r="6">
          <cell r="A6" t="str">
            <v>Trimestral</v>
          </cell>
          <cell r="B6">
            <v>4</v>
          </cell>
        </row>
        <row r="7">
          <cell r="A7" t="str">
            <v>Bimestral</v>
          </cell>
          <cell r="B7">
            <v>6</v>
          </cell>
        </row>
        <row r="8">
          <cell r="A8" t="str">
            <v>Mensual</v>
          </cell>
          <cell r="B8">
            <v>12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Usuario invitado" id="{C39BAABD-7786-4356-985F-479DCCA4DC98}" userId="" providerId="Windows Live"/>
  <person displayName="Camila Galeano" id="{E2A82A5B-A7B4-4221-8A65-D27AE00F2FF5}" userId="2ea963a8e5388234" providerId="Windows Live"/>
  <person displayName="luciana salvatierra" id="{7560B89B-971F-44A5-B7C3-6EA547303BC0}" userId="dce2d6612e440ce2" providerId="Windows Liv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0" dT="2025-11-02T16:17:59.15" personId="{E2A82A5B-A7B4-4221-8A65-D27AE00F2FF5}" id="{0F871B13-3503-442A-ABE4-3380EBB9F37C}">
    <text xml:space="preserve">En temporada alta se aplica un 15% de incremento. En temporada baja se aplica un 10% de descuento
</text>
  </threadedComment>
  <threadedComment ref="C40" dT="2025-11-11T19:12:23.47" personId="{E2A82A5B-A7B4-4221-8A65-D27AE00F2FF5}" id="{09F1AEF7-C3B9-4472-83EA-9B96EC304F69}">
    <text xml:space="preserve">Aumento del 2% en base al año 1
</text>
  </threadedComment>
  <threadedComment ref="C41" dT="2025-11-02T16:17:59.15" personId="{E2A82A5B-A7B4-4221-8A65-D27AE00F2FF5}" id="{7028D6E3-2CAD-43C4-8DAF-E0C9E397BCC1}">
    <text xml:space="preserve">En temporada alta se aplica un 15% de incremento. En temporada baja se aplica un 10% de descuento
</text>
  </threadedComment>
  <threadedComment ref="C61" dT="2025-11-11T19:12:23.47" personId="{E2A82A5B-A7B4-4221-8A65-D27AE00F2FF5}" id="{D7B1AA83-B109-4263-B92F-3D3F227147C3}">
    <text>Aumento del 2% en base al año 2</text>
  </threadedComment>
  <threadedComment ref="C62" dT="2025-11-02T16:17:59.15" personId="{E2A82A5B-A7B4-4221-8A65-D27AE00F2FF5}" id="{D8BAEAC1-00DC-4347-BB54-1BF44BF0C889}">
    <text xml:space="preserve">En temporada alta se aplica un 15% de incremento. En temporada baja se aplica un 10% de descuento
</text>
  </threadedComment>
  <threadedComment ref="C82" dT="2025-11-11T19:12:23.47" personId="{E2A82A5B-A7B4-4221-8A65-D27AE00F2FF5}" id="{28373C1A-E147-4F13-A0C0-CB43766C48A2}">
    <text>Aumento del 2% en base al año 3</text>
  </threadedComment>
  <threadedComment ref="C83" dT="2025-11-02T16:17:59.15" personId="{E2A82A5B-A7B4-4221-8A65-D27AE00F2FF5}" id="{9B6BAA6A-2D52-4FF2-9394-4B4708E01411}">
    <text xml:space="preserve">En temporada alta se aplica un 15% de incremento. En temporada baja se aplica un 10% de descuento
</text>
  </threadedComment>
  <threadedComment ref="C103" dT="2025-11-11T19:12:23.47" personId="{E2A82A5B-A7B4-4221-8A65-D27AE00F2FF5}" id="{D85B0929-B5DC-4F1B-BF4F-2AACE881BA12}">
    <text>Aumento del 2% en base al año 3</text>
  </threadedComment>
  <threadedComment ref="C104" dT="2025-11-02T16:17:59.15" personId="{E2A82A5B-A7B4-4221-8A65-D27AE00F2FF5}" id="{FA355AD8-747A-4DB9-92C4-CB001809CC83}">
    <text xml:space="preserve">En temporada alta se aplica un 15% de incremento. En temporada baja se aplica un 10% de descuento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" dT="2025-11-04T20:22:08.77" personId="{E2A82A5B-A7B4-4221-8A65-D27AE00F2FF5}" id="{5F617805-F935-409E-B4F9-352C92A37099}">
    <text xml:space="preserve">60% del total de restaurantes
</text>
  </threadedComment>
  <threadedComment ref="B2" dT="2025-11-25T17:22:20.26" personId="{E2A82A5B-A7B4-4221-8A65-D27AE00F2FF5}" id="{EA8D9B8D-8709-439F-A5D1-413A0094D1AB}" parentId="{5F617805-F935-409E-B4F9-352C92A37099}">
    <text xml:space="preserve">50 personas al 100%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2" dT="2025-11-07T01:37:03.85" personId="{E2A82A5B-A7B4-4221-8A65-D27AE00F2FF5}" id="{F6477CD6-5A3E-4C36-BC37-60CB91327958}">
    <text xml:space="preserve">40% de la ocupación de ambos restaurantes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21" dT="2025-11-11T23:49:53.79" personId="{7560B89B-971F-44A5-B7C3-6EA547303BC0}" id="{793521A3-1A1B-4E2A-A0AD-18F38040232E}">
    <text>https://www.argentina.gob.ar/enre/cuadros_tarifarios</text>
  </threadedComment>
  <threadedComment ref="A22" dT="2025-11-12T00:05:32.79" personId="{7560B89B-971F-44A5-B7C3-6EA547303BC0}" id="{081F1E25-C990-4BE8-A62D-30E494668FD3}">
    <text xml:space="preserve">https://www.enargas.gob.ar/secciones/precios-y-tarifas/cuadros-tarifarios.php?utm_source= 
https://www.aysa.com.ar/tramites/Conoce-tu-factura?utm_source= </text>
    <extLst>
      <x:ext xmlns:xltc2="http://schemas.microsoft.com/office/spreadsheetml/2020/threadedcomments2" uri="{F7C98A9C-CBB3-438F-8F68-D28B6AF4A901}">
        <xltc2:checksum>3625614685</xltc2:checksum>
        <xltc2:hyperlink startIndex="0" length="89" url="https://www.enargas.gob.ar/secciones/precios-y-tarifas/cuadros-tarifarios.php?utm_source="/>
        <xltc2:hyperlink startIndex="92" length="62" url="https://www.aysa.com.ar/tramites/Conoce-tu-factura?utm_source="/>
      </x:ext>
    </extLst>
  </threadedComment>
  <threadedComment ref="A23" dT="2025-11-12T00:01:57.44" personId="{7560B89B-971F-44A5-B7C3-6EA547303BC0}" id="{0A9AE17F-22D9-465D-BFBA-770DFFC8ABA4}">
    <text xml:space="preserve">https://www.movistarempresas.com.ar/internet-fibra-empresarial?utm_source= </text>
    <extLst>
      <x:ext xmlns:xltc2="http://schemas.microsoft.com/office/spreadsheetml/2020/threadedcomments2" uri="{F7C98A9C-CBB3-438F-8F68-D28B6AF4A901}">
        <xltc2:checksum>532468097</xltc2:checksum>
        <xltc2:hyperlink startIndex="0" length="74" url="https://www.movistarempresas.com.ar/internet-fibra-empresarial?utm_source="/>
      </x:ext>
    </extLst>
  </threadedComment>
  <threadedComment ref="A24" dT="2025-11-12T00:46:21.66" personId="{7560B89B-971F-44A5-B7C3-6EA547303BC0}" id="{E5F93CF7-10AE-4F57-8617-D737EBC32EDD}">
    <text>https://www.zonaprop.com.ar/propiedades/clasificado/veclhtin-hotel-joya-arquitectonica-imperdible!-san-telmo-53920881.html</text>
  </threadedComment>
  <threadedComment ref="A28" dT="2025-11-11T03:33:40.27" personId="{E2A82A5B-A7B4-4221-8A65-D27AE00F2FF5}" id="{0AD014F0-E613-4A56-9939-8F9A81CCC4C3}">
    <text>SALARIOS_ACUERDO_SUP_AGENCIAS_SEPT_DIC_2025.pdf</text>
    <extLst>
      <x:ext xmlns:xltc2="http://schemas.microsoft.com/office/spreadsheetml/2020/threadedcomments2" uri="{F7C98A9C-CBB3-438F-8F68-D28B6AF4A901}">
        <xltc2:checksum>2023205969</xltc2:checksum>
        <xltc2:hyperlink startIndex="0" length="47" url="https://www.sup.org.ar/images/2025/09/SALARIOS_ACUERDO_SUP_AGENCIAS_SEPT_DIC_2025.pdf"/>
      </x:ext>
    </extLst>
  </threadedComment>
  <threadedComment ref="A30" dT="2025-11-11T19:55:50.07" personId="{C39BAABD-7786-4356-985F-479DCCA4DC98}" id="{B396C4CB-CF26-4B4E-8C14-3313C2CB9F29}">
    <text>https://www.lasegundaonline.com.ar/cotizacion/comercio</text>
  </threadedComment>
  <threadedComment ref="A31" dT="2025-11-11T19:54:20.74" personId="{E2A82A5B-A7B4-4221-8A65-D27AE00F2FF5}" id="{CA6812BF-6568-430C-82E9-C1CEAC64FCB6}">
    <text>Cuánto cobra un contador por mes en Argentina y qué servicios incluye ✅</text>
    <extLst>
      <x:ext xmlns:xltc2="http://schemas.microsoft.com/office/spreadsheetml/2020/threadedcomments2" uri="{F7C98A9C-CBB3-438F-8F68-D28B6AF4A901}">
        <xltc2:checksum>959985566</xltc2:checksum>
        <xltc2:hyperlink startIndex="0" length="71" url="https://hlbpharma.com.ar/cuanto-cobra-un-contador-por-mes-en-argentina-y-que-servicios-incluye/"/>
      </x:ext>
    </extLst>
  </threadedComment>
  <threadedComment ref="A32" dT="2025-11-11T16:38:21.93" personId="{E2A82A5B-A7B4-4221-8A65-D27AE00F2FF5}" id="{9C1C700A-2241-40DB-BA06-7A6E51A9C2A1}">
    <text>TURNOS | Froimovici Abogados</text>
    <extLst>
      <x:ext xmlns:xltc2="http://schemas.microsoft.com/office/spreadsheetml/2020/threadedcomments2" uri="{F7C98A9C-CBB3-438F-8F68-D28B6AF4A901}">
        <xltc2:checksum>2890487175</xltc2:checksum>
        <xltc2:hyperlink startIndex="0" length="28" url="https://www.froimoviciabogados.com.ar/turnos"/>
      </x:ext>
    </extLst>
  </threadedComment>
  <threadedComment ref="A33" dT="2025-11-11T17:13:26.17" personId="{E2A82A5B-A7B4-4221-8A65-D27AE00F2FF5}" id="{86C85120-4896-4C5A-8091-C3D848DA1643}">
    <text>Cuánto cuesta mantener una página web en 2025: Un desglose de precios</text>
    <extLst>
      <x:ext xmlns:xltc2="http://schemas.microsoft.com/office/spreadsheetml/2020/threadedcomments2" uri="{F7C98A9C-CBB3-438F-8F68-D28B6AF4A901}">
        <xltc2:checksum>502867688</xltc2:checksum>
        <xltc2:hyperlink startIndex="0" length="69" url="https://www.hostinger.com/ar/tutoriales/cuanto-cuesta-mantener-una-pagina-web"/>
      </x:ext>
    </extLst>
  </threadedComment>
  <threadedComment ref="A34" dT="2025-11-11T03:46:39.02" personId="{E2A82A5B-A7B4-4221-8A65-D27AE00F2FF5}" id="{64826AAD-940D-4767-B683-D9602FFE89D8}">
    <text>Cuánto cuesta una página web en Argentina 2025 - Precios</text>
    <extLst>
      <x:ext xmlns:xltc2="http://schemas.microsoft.com/office/spreadsheetml/2020/threadedcomments2" uri="{F7C98A9C-CBB3-438F-8F68-D28B6AF4A901}">
        <xltc2:checksum>1188235995</xltc2:checksum>
        <xltc2:hyperlink startIndex="0" length="56" url="https://paginaswebsac.com.ar/cuanto-cuesta-una-pagina-web-en-argentina/"/>
      </x:ext>
    </extLst>
  </threadedComment>
  <threadedComment ref="A39" dT="2025-11-11T02:39:54.88" personId="{E2A82A5B-A7B4-4221-8A65-D27AE00F2FF5}" id="{44E99DB8-9B8E-4881-88CC-55CEC4A0C4BD}">
    <text>Multiplicado por 26 empleados: PowerPoint Presentation</text>
    <extLst>
      <x:ext xmlns:xltc2="http://schemas.microsoft.com/office/spreadsheetml/2020/threadedcomments2" uri="{F7C98A9C-CBB3-438F-8F68-D28B6AF4A901}">
        <xltc2:checksum>3209013764</xltc2:checksum>
        <xltc2:hyperlink startIndex="31" length="23" url="https://www.galicia.ar/content/dam/galicia/banco-galicia/empresas/canales/emails/pdfs/tarjetas1125.pdf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asy.com.ar/sillon-3-cuerpos-camerun-lino-gris-osc-/p" TargetMode="External"/><Relationship Id="rId21" Type="http://schemas.openxmlformats.org/officeDocument/2006/relationships/hyperlink" Target="https://articulo.mercadolibre.com.ar/MLA-1402955621-lampara-techo-colgante-madera-moderna-cono-mdf-40x32cm-_JM?searchVariation=179709857686" TargetMode="External"/><Relationship Id="rId42" Type="http://schemas.openxmlformats.org/officeDocument/2006/relationships/hyperlink" Target="https://www.mercadolibre.com.ar/acolchado-plumon-twin-hotel-premium-suave-blanco-180x240-jc/p/MLA37885410" TargetMode="External"/><Relationship Id="rId47" Type="http://schemas.openxmlformats.org/officeDocument/2006/relationships/hyperlink" Target="https://www.mercadolibre.com.ar/pillow-top-para-unir-colchones-desmontable-200x200-color-blanco-diseno-de-la-tela-estampado-tamano-del-colchon-king/p/MLA45819033" TargetMode="External"/><Relationship Id="rId63" Type="http://schemas.openxmlformats.org/officeDocument/2006/relationships/hyperlink" Target="https://www.mercadolibre.com.ar/matafuego-nuevo-abc-5kg--chapa-baliza-y-gancho--oblea/up/MLAU3062984653" TargetMode="External"/><Relationship Id="rId68" Type="http://schemas.openxmlformats.org/officeDocument/2006/relationships/hyperlink" Target="https://www.mercadolibre.com.ar/carro-servicio-gastronomico-3-estantes-plastico-otten/up/MLAU3324155848?pdp_filters=item_id:MLA1511502417" TargetMode="External"/><Relationship Id="rId84" Type="http://schemas.openxmlformats.org/officeDocument/2006/relationships/hyperlink" Target="https://www.mercadolibre.com.ar/vaso-bermudas-rigolleau-290-ml-vidrio-trago-largo-x-48-unid-color-transparente/p/MLA29168271?pdp_filters=item_id:MLA1400972175" TargetMode="External"/><Relationship Id="rId89" Type="http://schemas.openxmlformats.org/officeDocument/2006/relationships/hyperlink" Target="https://www.mercadolibre.com.ar/cafetera-de-filtro-sikla-45-l-30-pocillos-modelo-cb-04/p/MLA37364042" TargetMode="External"/><Relationship Id="rId16" Type="http://schemas.openxmlformats.org/officeDocument/2006/relationships/hyperlink" Target="https://www.mercadolibre.com.ar/heladera-exhibidora-vertical-briket-master-m5000-m5000-tm-ls-hc-a2-500lts-4-estantes/p/MLA10338985" TargetMode="External"/><Relationship Id="rId11" Type="http://schemas.openxmlformats.org/officeDocument/2006/relationships/hyperlink" Target="https://www.mercadolibre.com.ar/silla-de-escritorio-shremwood-810gf-ergonomica-negra-con-tapizado-de-mesh/p/MLA20795141" TargetMode="External"/><Relationship Id="rId32" Type="http://schemas.openxmlformats.org/officeDocument/2006/relationships/hyperlink" Target="https://www.mercadolibre.com.ar/sillon-3-cuerpos-sofa-esquinero-rinconero-reforzado-macizo/up/MLAU3344523117" TargetMode="External"/><Relationship Id="rId37" Type="http://schemas.openxmlformats.org/officeDocument/2006/relationships/hyperlink" Target="https://www.mercadolibre.com.ar/alfombra-pelo-150x100cm-dakota-suave-antideslizante-multiuso-living-dormitorio-bano-color-blanco/p/MLA48657031?pdp_filters=item_id:MLA2059843224" TargetMode="External"/><Relationship Id="rId53" Type="http://schemas.openxmlformats.org/officeDocument/2006/relationships/hyperlink" Target="https://articulo.mercadolibre.com.ar/MLA-2478491456-repetidor-amplificador-de-senal-wifi-extender-300mbps-24ghz-_JM" TargetMode="External"/><Relationship Id="rId58" Type="http://schemas.openxmlformats.org/officeDocument/2006/relationships/hyperlink" Target="https://www.mercadolibre.com.ar/reposera-carilo-plastica-blanca-x2-mesa-puket-jardin-piscina-garden-life/p/MLA60088721?pdp_filters=item_id:MLA1566364707" TargetMode="External"/><Relationship Id="rId74" Type="http://schemas.openxmlformats.org/officeDocument/2006/relationships/hyperlink" Target="https://www.mercadolibre.com.ar/batidora-de-mesa-smartlife-1000-watts-sl-sb0037r-color-rojo-frecuencia-50-hz-x-60-hz/p/MLA9236176" TargetMode="External"/><Relationship Id="rId79" Type="http://schemas.openxmlformats.org/officeDocument/2006/relationships/hyperlink" Target="https://www.mercadolibre.com.ar/caja-fuerte-caja-de-seguridad-yale-small/p/MLA22883515?pdp_filters=item_id:MLA1514993173" TargetMode="External"/><Relationship Id="rId102" Type="http://schemas.openxmlformats.org/officeDocument/2006/relationships/hyperlink" Target="https://www.mercadolibre.com.ar/maquina-de-hielo-gadnic-silenciosa-con-canasto-y-pala-plateado-fabricadora/p/MLA45379203" TargetMode="External"/><Relationship Id="rId5" Type="http://schemas.openxmlformats.org/officeDocument/2006/relationships/hyperlink" Target="https://www.mercadolibre.com.ar/aspiradora-sopladora-stanley-23-lts-1300watts-aspira-polvo-y-liquidos/p/MLA16650389" TargetMode="External"/><Relationship Id="rId90" Type="http://schemas.openxmlformats.org/officeDocument/2006/relationships/hyperlink" Target="https://articulo.mercadolibre.com.ar/MLA-1547620233-tiri-3pcs-chaqueta-gorro-delantal-de-chef-_JM?searchVariation=185832356460" TargetMode="External"/><Relationship Id="rId95" Type="http://schemas.openxmlformats.org/officeDocument/2006/relationships/hyperlink" Target="https://www.mercadolibre.com.ar/waterplast-tricapa-vertical-blanco-10000-l/p/MLA28117766?product_trigger_id=MLA24617090&amp;pdp_filters=item_id%3AMLA1800932770&amp;applied_product_filters=MLA28117766&amp;picker=true&amp;quantity=1" TargetMode="External"/><Relationship Id="rId22" Type="http://schemas.openxmlformats.org/officeDocument/2006/relationships/hyperlink" Target="https://www.mercadolibre.com.ar/juego-de-mesa-melamina-80x80-cm--4-sillas-tapizadas/up/MLAU3425432209?pdp_filters=seller_id%3A191691398" TargetMode="External"/><Relationship Id="rId27" Type="http://schemas.openxmlformats.org/officeDocument/2006/relationships/hyperlink" Target="https://articulo.mercadolibre.com.ar/MLA-846397347-mampara-arquiglass-fija-cristal-laminado-80cm-_JM" TargetMode="External"/><Relationship Id="rId43" Type="http://schemas.openxmlformats.org/officeDocument/2006/relationships/hyperlink" Target="https://www.mercadolibre.com.ar/jean-cartier-oxford-platinum-700hq-blanco-lisa-king-280-cm-250-cm/p/MLA39312234?product_trigger_id=MLA37703789&amp;picker=true&amp;quantity=1" TargetMode="External"/><Relationship Id="rId48" Type="http://schemas.openxmlformats.org/officeDocument/2006/relationships/hyperlink" Target="https://www.mercadolibre.com.ar/aire-acondicionado-sansei-split-friocalor-2365-frigorias-blanco-sas25ha4cn/p/MLA54142126" TargetMode="External"/><Relationship Id="rId64" Type="http://schemas.openxmlformats.org/officeDocument/2006/relationships/hyperlink" Target="https://www.mercadolibre.com.ar/plafon-led-etheos-6-w-plastico-blanco-112x27-mm-frio-calido/p/MLA45928689" TargetMode="External"/><Relationship Id="rId69" Type="http://schemas.openxmlformats.org/officeDocument/2006/relationships/hyperlink" Target="https://www.mercadolibre.com.ar/tostadora-electrica-7-niveles-novohome-4-rebanadas-1700w-nh-to040-color-negro/p/MLA42480290?pdp_filters=item_id:MLA2070888722" TargetMode="External"/><Relationship Id="rId80" Type="http://schemas.openxmlformats.org/officeDocument/2006/relationships/hyperlink" Target="https://articulo.mercadolibre.com.ar/MLA-1568967021-velador-lampara-moderna-habitacion-de-mesa-nordico-x-1-led-_JM?searchVariation=192353095025" TargetMode="External"/><Relationship Id="rId85" Type="http://schemas.openxmlformats.org/officeDocument/2006/relationships/hyperlink" Target="https://www.mercadolibre.com.ar/plantas-de-interior-mini-combos-con-maceta-x-5-uni/up/MLAU128314853" TargetMode="External"/><Relationship Id="rId12" Type="http://schemas.openxmlformats.org/officeDocument/2006/relationships/hyperlink" Target="https://www.mercadolibre.com.ar/impresora-brother-inkbenefit-tank-dcp-t730dw-color-multifuncion/p/MLA51205588" TargetMode="External"/><Relationship Id="rId17" Type="http://schemas.openxmlformats.org/officeDocument/2006/relationships/hyperlink" Target="https://www.mercadolibre.com.ar/dispenser-de-agua-frio-calor-premium-econo-compresor-blanco/p/MLA52983577" TargetMode="External"/><Relationship Id="rId25" Type="http://schemas.openxmlformats.org/officeDocument/2006/relationships/hyperlink" Target="https://www.mercadolibre.com.ar/griferia-para-ducha-aqualaf-con-transferencia--napoli-bano/up/MLAU153690294?pdp_filters=item_id:MLA1592035620" TargetMode="External"/><Relationship Id="rId33" Type="http://schemas.openxmlformats.org/officeDocument/2006/relationships/hyperlink" Target="https://www.mercadolibre.com.ar/silla-matera-con-apoya-brazo-en-tella-arabescos/up/MLAU260924797" TargetMode="External"/><Relationship Id="rId38" Type="http://schemas.openxmlformats.org/officeDocument/2006/relationships/hyperlink" Target="https://www.mercadolibre.com.ar/juego-de-sabanas-twin-700h-hoteleras-premium-jean-cartier-color-oxford-platinum-700-hq-blanco-diseno-de-la-tela-liso/p/MLA54176014?pdp_filters=item_id:MLA2348006960" TargetMode="External"/><Relationship Id="rId46" Type="http://schemas.openxmlformats.org/officeDocument/2006/relationships/hyperlink" Target="https://www.mercadolibre.com.ar/cubrecolchon-90x190-1-12-plaza-pillow-top-protect-cdi-color-blanco/p/MLA44199106?pdp_filters=item_id:MLA1467866609" TargetMode="External"/><Relationship Id="rId59" Type="http://schemas.openxmlformats.org/officeDocument/2006/relationships/hyperlink" Target="https://www.mercadolibre.com.ar/llave-armada-por-10-unidade-jeluz-mito-platinum-toma-doble/up/MLAU3048533909" TargetMode="External"/><Relationship Id="rId67" Type="http://schemas.openxmlformats.org/officeDocument/2006/relationships/hyperlink" Target="https://www.mercadolibre.com.ar/exprimidor-de-jugo-electrico-atma-100w-negro-50hz/p/MLA45771441?pdp_filters=item_id:MLA1545054741" TargetMode="External"/><Relationship Id="rId103" Type="http://schemas.openxmlformats.org/officeDocument/2006/relationships/vmlDrawing" Target="../drawings/vmlDrawing1.vml"/><Relationship Id="rId20" Type="http://schemas.openxmlformats.org/officeDocument/2006/relationships/hyperlink" Target="https://www.mercadolibre.com.ar/matafuego-nuevo-abc-5kg--chapa-baliza-y-gancho--oblea/up/MLAU3062984653" TargetMode="External"/><Relationship Id="rId41" Type="http://schemas.openxmlformats.org/officeDocument/2006/relationships/hyperlink" Target="https://www.mercadolibre.com.ar/alfombra-de-bano-antideslizante-memory-foam-suave-absorbente-confortable-lavable-secado-rapido-ideal-para-salida-de-ducha-banera-color-gris-moderno-40x60-cm/p/MLA53171768" TargetMode="External"/><Relationship Id="rId54" Type="http://schemas.openxmlformats.org/officeDocument/2006/relationships/hyperlink" Target="https://www.mercadolibre.com.ar/modem-router-huawei-fibra-optica-gpon-hg8145v5-blanco/p/MLA15522156" TargetMode="External"/><Relationship Id="rId62" Type="http://schemas.openxmlformats.org/officeDocument/2006/relationships/hyperlink" Target="https://www.mercadolibre.com.ar/matafuego-nuevo-abc-5kg--chapa-baliza-y-gancho--oblea/up/MLAU3062984653" TargetMode="External"/><Relationship Id="rId70" Type="http://schemas.openxmlformats.org/officeDocument/2006/relationships/hyperlink" Target="https://www.mercadolibre.com.ar/pava-electrica-acero-inoxidable-jarra-de-18-litros-1500w-gris/p/MLA61341211" TargetMode="External"/><Relationship Id="rId75" Type="http://schemas.openxmlformats.org/officeDocument/2006/relationships/hyperlink" Target="https://www.mercadolibre.com.ar/licuadora-de-mano-mixer-peabody-smartchef-pe-lma327r-800w-color-rojo/p/MLA13112156" TargetMode="External"/><Relationship Id="rId83" Type="http://schemas.openxmlformats.org/officeDocument/2006/relationships/hyperlink" Target="https://www.mercadolibre.com.ar/copa-vino-nadir-barone-copon-vidrio-385ml-x12-unidad-vino-color-transparente/p/MLA23901977" TargetMode="External"/><Relationship Id="rId88" Type="http://schemas.openxmlformats.org/officeDocument/2006/relationships/hyperlink" Target="https://www.mercadolibre.com.ar/repasador-guarda-francesa-profesional-gastronomico-x-12--u/up/MLAU3008686584?pdp_filters=item_id:MLA2011249760" TargetMode="External"/><Relationship Id="rId91" Type="http://schemas.openxmlformats.org/officeDocument/2006/relationships/hyperlink" Target="https://www.mercadolibre.com.ar/latex-pintura-interior-exterior-20lts-petracrin-antihongo/p/MLA27895096?pdp_filters=item_id:MLA2118335910" TargetMode="External"/><Relationship Id="rId96" Type="http://schemas.openxmlformats.org/officeDocument/2006/relationships/hyperlink" Target="https://www.mercadolibre.com.ar/termotanque-rheem-comercial-rhctp300l-negro-300l/p/MLA23428832" TargetMode="External"/><Relationship Id="rId1" Type="http://schemas.openxmlformats.org/officeDocument/2006/relationships/hyperlink" Target="https://www.mercadolibre.com.ar/carro-multiservicios-top-cbolsa-ccierre-royco-no-italimpia/up/MLAU200140133?pdp_filters=item_id:MLA864920489" TargetMode="External"/><Relationship Id="rId6" Type="http://schemas.openxmlformats.org/officeDocument/2006/relationships/hyperlink" Target="https://www.mercadolibre.com.ar/estanteria-metalica-30x90x2mts-5-estantes-p-50kg-reforzada-color-gris/p/MLA46740797" TargetMode="External"/><Relationship Id="rId15" Type="http://schemas.openxmlformats.org/officeDocument/2006/relationships/hyperlink" Target="https://www.mercadolibre.com.ar/heladera-almacenera-gastroquil-66-eco-6-puertas-acero/p/MLA27594225" TargetMode="External"/><Relationship Id="rId23" Type="http://schemas.openxmlformats.org/officeDocument/2006/relationships/hyperlink" Target="https://articulo.mercadolibre.com.ar/MLA-1130500127-argentina-3d-en-madera-con-capitales-50cmx95cm-_JM?searchVariation=174371857089" TargetMode="External"/><Relationship Id="rId28" Type="http://schemas.openxmlformats.org/officeDocument/2006/relationships/hyperlink" Target="https://www.mercadolibre.com.ar/bacha-de-apoyo-piazza-a082-410-x-330-x-145mm-lavamanos-ovalada-de-porcelana/p/MLA15036621?pdp_filters=item_id:MLA1384351562" TargetMode="External"/><Relationship Id="rId36" Type="http://schemas.openxmlformats.org/officeDocument/2006/relationships/hyperlink" Target="https://www.mercadolibre.com.ar/sommier-colchon-ayfa-premium-resortes-dual-twin-full-100x200-color-negro/p/MLA44546053?pdp_filters=item_id:MLA1972816836" TargetMode="External"/><Relationship Id="rId49" Type="http://schemas.openxmlformats.org/officeDocument/2006/relationships/hyperlink" Target="https://www.mercadolibre.com.ar/matafuego-nuevo-abc-5kg--chapa-baliza-y-gancho--oblea/up/MLAU3062984653" TargetMode="External"/><Relationship Id="rId57" Type="http://schemas.openxmlformats.org/officeDocument/2006/relationships/hyperlink" Target="https://www.mercadolibre.com.ar/plafon-led-etheos-6-w-plastico-blanco-112x27-mm-frio-calido/p/MLA45928689" TargetMode="External"/><Relationship Id="rId10" Type="http://schemas.openxmlformats.org/officeDocument/2006/relationships/hyperlink" Target="https://www.mercadolibre.com.ar/computadora-completa-intel-core-i5-16-gb-240-ssd-led-19-wifi/up/MLAU3293598837" TargetMode="External"/><Relationship Id="rId31" Type="http://schemas.openxmlformats.org/officeDocument/2006/relationships/hyperlink" Target="https://www.bgh.com.ar/smart-tv-led-hd-32--bgh-android-b3225s5a-outlet/p?idsku=752&amp;utm_source=google&amp;utm_medium=cpc&amp;gad_source=1&amp;gad_campaignid=21890799796&amp;gbraid=0AAAAADPzjl49wZSG8ZR4IRq5Xa1w4nnNj&amp;gclid=CjwKCAjw04HIBhB8EiwA8jGNbfcGYzhim4TyTgYa5eAUlH35Cf6oaSu2S923dWnPgblBdyJJvM-QXxoCKNQQAvD_BwE" TargetMode="External"/><Relationship Id="rId44" Type="http://schemas.openxmlformats.org/officeDocument/2006/relationships/hyperlink" Target="https://articulo.mercadolibre.com.ar/MLA-1654765734-pack-2-almohadas-vellon-70x40-fibra-100-virgen-siliconada-_JM?searchVariation=183897963829" TargetMode="External"/><Relationship Id="rId52" Type="http://schemas.openxmlformats.org/officeDocument/2006/relationships/hyperlink" Target="https://articulo.mercadolibre.com.ar/MLA-1418028745-aplique-pared-2-luces-moderno-eco-led-bano-gu10-completo-led-_JM?searchVariation=182270171039" TargetMode="External"/><Relationship Id="rId60" Type="http://schemas.openxmlformats.org/officeDocument/2006/relationships/hyperlink" Target="https://www.mercadolibre.com.ar/llave-armada-por-10-unidade-jeluz-mito-platinum-toma-doble/up/MLAU3048533909" TargetMode="External"/><Relationship Id="rId65" Type="http://schemas.openxmlformats.org/officeDocument/2006/relationships/hyperlink" Target="https://www.mercadolibre.com.ar/plafon-led-etheos-6-w-plastico-blanco-112x27-mm-frio-calido/p/MLA45928689" TargetMode="External"/><Relationship Id="rId73" Type="http://schemas.openxmlformats.org/officeDocument/2006/relationships/hyperlink" Target="https://www.mercadolibre.com.ar/licuadora-de-vaso-proline-15-litros-450-watts/p/MLA48947933?pdp_filters=item_id:MLA2127666212" TargetMode="External"/><Relationship Id="rId78" Type="http://schemas.openxmlformats.org/officeDocument/2006/relationships/hyperlink" Target="https://www.mercadolibre.com.ar/smart-tv-enova-32-led-hd-google-tv/p/MLA51229169" TargetMode="External"/><Relationship Id="rId81" Type="http://schemas.openxmlformats.org/officeDocument/2006/relationships/hyperlink" Target="https://www.mercadolibre.com.ar/banera-exenta-170x80-desborde-descarga-sopapa-curvada/up/MLAU132694332" TargetMode="External"/><Relationship Id="rId86" Type="http://schemas.openxmlformats.org/officeDocument/2006/relationships/hyperlink" Target="https://www.mercadolibre.com.ar/bateria-cocina-hudson-ceramica-antiadherente-granito-9-pz/p/MLA32808954" TargetMode="External"/><Relationship Id="rId94" Type="http://schemas.openxmlformats.org/officeDocument/2006/relationships/hyperlink" Target="https://paginaswebsac.com.ar/cuanto-cuesta-una-pagina-web-en-argentina/" TargetMode="External"/><Relationship Id="rId99" Type="http://schemas.openxmlformats.org/officeDocument/2006/relationships/hyperlink" Target="https://www.mercadolibre.com.ar/abrochadora-maped-essential-metal-chica-n10-color-gris/p/MLA28507123" TargetMode="External"/><Relationship Id="rId101" Type="http://schemas.openxmlformats.org/officeDocument/2006/relationships/hyperlink" Target="https://quimicabrilland.com.ar/product/tacho-vai-ven-8lts-linea-colores/" TargetMode="External"/><Relationship Id="rId4" Type="http://schemas.openxmlformats.org/officeDocument/2006/relationships/hyperlink" Target="https://www.mercadolibre.com.ar/carro-laundry-grande-royco-lavanderia-hoteles/up/MLAU3161658736?pdp_filters=item_id:MLA2072038752" TargetMode="External"/><Relationship Id="rId9" Type="http://schemas.openxmlformats.org/officeDocument/2006/relationships/hyperlink" Target="https://www.mercadolibre.com.ar/mostrador-recepcion-para-comercio-local-120x100x45-armado/up/MLAU830013252?pdp_filters=item_id:MLA1447622081" TargetMode="External"/><Relationship Id="rId13" Type="http://schemas.openxmlformats.org/officeDocument/2006/relationships/hyperlink" Target="https://www.mercadolibre.com.ar/matafuego-nuevo-abc-5kg--chapa-baliza-y-gancho--oblea/up/MLAU3062984653" TargetMode="External"/><Relationship Id="rId18" Type="http://schemas.openxmlformats.org/officeDocument/2006/relationships/hyperlink" Target="https://articulo.mercadolibre.com.ar/MLA-1139533517-10-manteles-cuadrados-de-150-x-150-mts-anti-manchas-_JM?matt_tool=62089360&amp;matt_word=&amp;matt_source=google&amp;matt_campaign_id=22107887457&amp;matt_ad_group_id=173357584316&amp;matt_match_type=&amp;matt_network=g&amp;matt_device=c&amp;matt_creative=729634820291&amp;matt_keyword=&amp;matt_ad_position=&amp;matt_ad_type=pla&amp;matt_merchant_id=691488863&amp;matt_product_id=MLA1139533517&amp;matt_product_partition_id=2389933065058&amp;matt_target_id=pla-2389933065058&amp;cq_src=google_ads&amp;cq_cmp=22107887457&amp;cq_net=g&amp;cq_plt=gp&amp;cq_med=pla&amp;gad_source=1&amp;gad_campaignid=22107887457&amp;gbraid=0AAAAAD01zQbd85hSbG1CyVXhuX9CT8RmH&amp;gclid=CjwKCAjw04HIBhB8EiwA8jGNbeeSpG5CObBWaSh65lEi4Mbwgaxi-DIDxZKTceKrrcfEIgIwYqsQ6xoC0qwQAvD_BwE" TargetMode="External"/><Relationship Id="rId39" Type="http://schemas.openxmlformats.org/officeDocument/2006/relationships/hyperlink" Target="https://www.mercadolibre.com.ar/jean-cartier-oxford-platinum-700-hq-juego-de-sabanas-king-oxford-platinum-700-hq-blanco-lisa-245-cm-unidad-1/p/MLA49823735?product_trigger_id=MLA54176014&amp;pdp_filters=item_id%3AMLA2348006960&amp;applied_product_filters=MLA54176014&amp;picker=true&amp;quantity=1" TargetMode="External"/><Relationship Id="rId34" Type="http://schemas.openxmlformats.org/officeDocument/2006/relationships/hyperlink" Target="https://www.mercadolibre.com.ar/heladera-bajo-mesada-minibar-telefunken-tfkhf50-silver-50l/up/MLAU3301153193" TargetMode="External"/><Relationship Id="rId50" Type="http://schemas.openxmlformats.org/officeDocument/2006/relationships/hyperlink" Target="https://www.mercadolibre.com.ar/modulo-toma-multiple-universal-cambre-10a-modelo-6908/p/MLA39987987" TargetMode="External"/><Relationship Id="rId55" Type="http://schemas.openxmlformats.org/officeDocument/2006/relationships/hyperlink" Target="https://www.mercadolibre.com.ar/planta-artificial-decoracion-palmera-areca-110cm-valyria-home/p/MLA45401139?pdp_filters=item_id:MLA2004075818" TargetMode="External"/><Relationship Id="rId76" Type="http://schemas.openxmlformats.org/officeDocument/2006/relationships/hyperlink" Target="https://www.mercadolibre.com.ar/servilletas-papel-elegante-blanca-32x32cm-caja-1000-unidades/up/MLAU250550226?pdp_filters=item_id:MLA627297386" TargetMode="External"/><Relationship Id="rId97" Type="http://schemas.openxmlformats.org/officeDocument/2006/relationships/hyperlink" Target="https://www.mercadolibre.com.ar/grupo-electrogeno-trifuel-tf8500-ge3490ar/p/MLA47000599?pdp_filters=item_id:MLA2036559452" TargetMode="External"/><Relationship Id="rId104" Type="http://schemas.openxmlformats.org/officeDocument/2006/relationships/comments" Target="../comments1.xml"/><Relationship Id="rId7" Type="http://schemas.openxmlformats.org/officeDocument/2006/relationships/hyperlink" Target="https://articulo.mercadolibre.com.ar/MLA-840278922-ambo-medico-unisex-uniformes-sanitario-excelente-calidad-_JM?searchVariation=176836974076" TargetMode="External"/><Relationship Id="rId71" Type="http://schemas.openxmlformats.org/officeDocument/2006/relationships/hyperlink" Target="https://www.mercadolibre.com.ar/microondas-smartlife-digital-sl-mwo20mdb-negro-20l/p/MLA54192609?pdp_filters=item_id:MLA2402476330" TargetMode="External"/><Relationship Id="rId92" Type="http://schemas.openxmlformats.org/officeDocument/2006/relationships/hyperlink" Target="https://nic.ar/es/dominios/aranceles" TargetMode="External"/><Relationship Id="rId2" Type="http://schemas.openxmlformats.org/officeDocument/2006/relationships/hyperlink" Target="https://articulo.mercadolibre.com.ar/MLA-1541606021-contenedor-de-residuos-120lts-con-ruedas-y-tapa-_JM?searchVariation=185682344224" TargetMode="External"/><Relationship Id="rId29" Type="http://schemas.openxmlformats.org/officeDocument/2006/relationships/hyperlink" Target="https://www.mercadolibre.com.ar/griferia-para-lavatorio-aqualaf-regulable-napoli-bano-acabado-cromado/p/MLA21049349?pdp_filters=item_id:MLA1592125432" TargetMode="External"/><Relationship Id="rId24" Type="http://schemas.openxmlformats.org/officeDocument/2006/relationships/hyperlink" Target="https://www.mercadolibre.com.ar/espejo-de-bano-led-callsky-32x48--antivaho-y-estante/up/MLAU3200184841" TargetMode="External"/><Relationship Id="rId40" Type="http://schemas.openxmlformats.org/officeDocument/2006/relationships/hyperlink" Target="https://articulo.mercadolibre.com.ar/MLA-1233082956-juego-toalla-toallon-arcoiris-detroit-500g-100-alg-hotelero-_JM?searchVariation=175729126608" TargetMode="External"/><Relationship Id="rId45" Type="http://schemas.openxmlformats.org/officeDocument/2006/relationships/hyperlink" Target="https://articulo.mercadolibre.com.ar/MLA-1396123943-cubre-somier-twin-colchon-100x200cm-blanco-economico-_JM?searchVariation=179252271804" TargetMode="External"/><Relationship Id="rId66" Type="http://schemas.openxmlformats.org/officeDocument/2006/relationships/hyperlink" Target="https://www.mercadolibre.com.ar/cortadora-de-alimentos-marca-ultracomb-modelo-fs-6301/p/MLA24405136" TargetMode="External"/><Relationship Id="rId87" Type="http://schemas.openxmlformats.org/officeDocument/2006/relationships/hyperlink" Target="https://www.mercadolibre.com.ar/set-juego-cuchillos-cocina-14-piezas-chef-tijera-profesional-marca-raitot/p/MLA46039470?pdp_filters=item_id:MLA1476131983" TargetMode="External"/><Relationship Id="rId61" Type="http://schemas.openxmlformats.org/officeDocument/2006/relationships/hyperlink" Target="https://www.mercadolibre.com.ar/llave-armada-por-10-unidade-jeluz-mito-platinum-toma-doble/up/MLAU3048533909" TargetMode="External"/><Relationship Id="rId82" Type="http://schemas.openxmlformats.org/officeDocument/2006/relationships/hyperlink" Target="https://www.mercadolibre.com.ar/set-mesa-corintia--nicols-48-piezas-acero-inox-j-j--maito/up/MLAU437892507" TargetMode="External"/><Relationship Id="rId19" Type="http://schemas.openxmlformats.org/officeDocument/2006/relationships/hyperlink" Target="https://www.mercadolibre.com.ar/espejo-led-memobarco-71x51-cm-antivaho-y-regulable/up/MLAU3207500565" TargetMode="External"/><Relationship Id="rId14" Type="http://schemas.openxmlformats.org/officeDocument/2006/relationships/hyperlink" Target="https://www.mercadolibre.com.ar/heladera-mostrador-bajo-mesada-teora-4-puertas-250-cm/up/MLAU156354886" TargetMode="External"/><Relationship Id="rId30" Type="http://schemas.openxmlformats.org/officeDocument/2006/relationships/hyperlink" Target="https://www.mercadolibre.com.ar/set-de-mesas-nordicas-x2-melamina-patas-de-madera-color-negro-justo-makario/p/MLA49429049" TargetMode="External"/><Relationship Id="rId35" Type="http://schemas.openxmlformats.org/officeDocument/2006/relationships/hyperlink" Target="https://www.mercadolibre.com.ar/juego-de-mesa-y-4-sillas-eames-comedor-redonda-120cm-premium/up/MLAU3438740957" TargetMode="External"/><Relationship Id="rId56" Type="http://schemas.openxmlformats.org/officeDocument/2006/relationships/hyperlink" Target="https://www.mercadolibre.com.ar/modulo-toma-multiple-universal-cambre-10a-modelo-6908/p/MLA39987987" TargetMode="External"/><Relationship Id="rId77" Type="http://schemas.openxmlformats.org/officeDocument/2006/relationships/hyperlink" Target="https://www.mercadolibre.com.ar/juego-30-piezas-porcelana-tsuji-450-platos-y-tazas-cs/up/MLAU291217702?pdp_filters=seller_id%3A204821335" TargetMode="External"/><Relationship Id="rId100" Type="http://schemas.openxmlformats.org/officeDocument/2006/relationships/hyperlink" Target="https://www.mercadolibre.com.ar/5-bibliorato-pvc-forrado-oficio-medoro-reforzado-de-colores-color-negro/p/MLA55206922?product_trigger_id=MLA47270890&amp;pdp_filters=item_id%3AMLA1541614327&amp;applied_product_filters=MLA55206922&amp;picker=true" TargetMode="External"/><Relationship Id="rId8" Type="http://schemas.openxmlformats.org/officeDocument/2006/relationships/hyperlink" Target="https://www.zonaprop.com.ar/propiedades/clasificado/veclhtin-hotel-joya-arquitectonica-imperdible!-san-telmo-53920881.html" TargetMode="External"/><Relationship Id="rId51" Type="http://schemas.openxmlformats.org/officeDocument/2006/relationships/hyperlink" Target="https://www.mercadolibre.com.ar/plafon-led-etheos-6-w-plastico-blanco-112x27-mm-frio-calido/p/MLA45928689" TargetMode="External"/><Relationship Id="rId72" Type="http://schemas.openxmlformats.org/officeDocument/2006/relationships/hyperlink" Target="https://www.mercadolibre.com.ar/cocina-industrial-farat-acero-inox-brillante-4-h-y-p-multigas-color-plata-con-puerta-ciega/p/MLA46511158" TargetMode="External"/><Relationship Id="rId93" Type="http://schemas.openxmlformats.org/officeDocument/2006/relationships/hyperlink" Target="https://www.argentina.gob.ar/sites/default/files/arancelesinpi2023dic.pdf" TargetMode="External"/><Relationship Id="rId98" Type="http://schemas.openxmlformats.org/officeDocument/2006/relationships/hyperlink" Target="https://genzclima.com/precios-pintor-argentina/" TargetMode="External"/><Relationship Id="rId3" Type="http://schemas.openxmlformats.org/officeDocument/2006/relationships/hyperlink" Target="https://articulo.mercadolibre.com.ar/MLA-1432098063-juego-bano-ferrum-bari-largo-inodoro-deposito-bidet-y-tapa-_JM?searchVariation=18643200008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uthgra.org.ar/wp-content/uploads/2025/10/ACUERDO-JUNIO-A-OCTUBRE-2025-.pdf" TargetMode="External"/><Relationship Id="rId1" Type="http://schemas.openxmlformats.org/officeDocument/2006/relationships/hyperlink" Target="https://www.argentina.gob.ar/trabajo/buscastrabajo/conocetusderechos/salario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www.bancocredicoop.coop/empresas/pymes/creditos/creditos-en-dolar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turismo.buenosaires.gob.ar/es/observatorio/tableros/ocupacion-hotelera?dsd=Sit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quimicabrilland.com.ar/product/trapo-piso-gris-de-segunda-seleccionados/" TargetMode="External"/><Relationship Id="rId21" Type="http://schemas.openxmlformats.org/officeDocument/2006/relationships/hyperlink" Target="https://quimicabrilland.com.ar/product/detergente-rojo-con-glicerina/" TargetMode="External"/><Relationship Id="rId42" Type="http://schemas.openxmlformats.org/officeDocument/2006/relationships/hyperlink" Target="https://www.carrefour.com.ar/agua-mineral-sin-gas-villa-del-sur-225-lts-265372/p" TargetMode="External"/><Relationship Id="rId47" Type="http://schemas.openxmlformats.org/officeDocument/2006/relationships/hyperlink" Target="https://www.mercadolibre.com.ar/aros-de-cebolla-mc-cain-x-1kg--mataderos/up/MLAU2346461578" TargetMode="External"/><Relationship Id="rId63" Type="http://schemas.openxmlformats.org/officeDocument/2006/relationships/hyperlink" Target="https://www.masonline.com.ar/aperitivo-campari-750-cc-2-2/p" TargetMode="External"/><Relationship Id="rId68" Type="http://schemas.openxmlformats.org/officeDocument/2006/relationships/hyperlink" Target="https://www.cotodigital.com.ar/sitios/cdigi/productos/medialuna-de-manteca/_/R-00000937-00000937-200" TargetMode="External"/><Relationship Id="rId84" Type="http://schemas.openxmlformats.org/officeDocument/2006/relationships/hyperlink" Target="https://www.cotodigital.com.ar/sitios/cdigi/productos/dulce-de-leche-repostero-la-serenisima-400g/_/R-00298995-00298995-200" TargetMode="External"/><Relationship Id="rId89" Type="http://schemas.openxmlformats.org/officeDocument/2006/relationships/hyperlink" Target="https://www.cotodigital.com.ar/sitios/cdigi/productos/panceta-ahumada-espa%C3%B1ola-feteada-lourisierra-1-kg/_/R-00046467-00046467-200?Dy=1&amp;idSucursal=200" TargetMode="External"/><Relationship Id="rId112" Type="http://schemas.openxmlformats.org/officeDocument/2006/relationships/hyperlink" Target="https://www.cotodigital.com.ar/sitios/cdigi/productos/tomate-perit-xkg/_/R-00000683-00000683-200?Dy=1&amp;idSucursal=200" TargetMode="External"/><Relationship Id="rId16" Type="http://schemas.openxmlformats.org/officeDocument/2006/relationships/hyperlink" Target="https://quimicabrilland.com.ar/product/aerosol-saphirus-angel/" TargetMode="External"/><Relationship Id="rId107" Type="http://schemas.openxmlformats.org/officeDocument/2006/relationships/hyperlink" Target="https://www.cotodigital.com.ar/sitios/cdigi/productos/kiwi-selecci%C3%B3n-x-kg/_/R-00000496-00000496-200?Dy=1&amp;idSucursal=200" TargetMode="External"/><Relationship Id="rId11" Type="http://schemas.openxmlformats.org/officeDocument/2006/relationships/hyperlink" Target="https://www.tiendaorfeo.com.ar/productos/500u-acondicionador-good-cream-sachet-10ml/" TargetMode="External"/><Relationship Id="rId32" Type="http://schemas.openxmlformats.org/officeDocument/2006/relationships/hyperlink" Target="https://www.mercadolibre.com.ar/liquido-limpia-vidrios-sia-5-litros/up/MLAU296490385?pdp_filters=shipping%3Afulfillment%7Cdeal%3AMLA1024566-1" TargetMode="External"/><Relationship Id="rId37" Type="http://schemas.openxmlformats.org/officeDocument/2006/relationships/hyperlink" Target="https://articulo.mercadolibre.com.ar/MLA-1994079470-kit-medidor-de-ph-y-cloro-laboratorio-elevador-de-ph-1l-_JM" TargetMode="External"/><Relationship Id="rId53" Type="http://schemas.openxmlformats.org/officeDocument/2006/relationships/hyperlink" Target="https://www.masonline.com.ar/gaseosa-lima-limon-sprite-2-25-lt-2/p" TargetMode="External"/><Relationship Id="rId58" Type="http://schemas.openxmlformats.org/officeDocument/2006/relationships/hyperlink" Target="https://www.masonline.com.ar/aperitivo-fernet-branca-750-cc-2/p" TargetMode="External"/><Relationship Id="rId74" Type="http://schemas.openxmlformats.org/officeDocument/2006/relationships/hyperlink" Target="https://www.cotodigital.com.ar/sitios/cdigi/productos/nescaf%C3%A9-dolca-original-x-100gr/_/R-00575355-00575355-200?Dy=1&amp;idSucursal=200" TargetMode="External"/><Relationship Id="rId79" Type="http://schemas.openxmlformats.org/officeDocument/2006/relationships/hyperlink" Target="https://www.cotodigital.com.ar/sitios/cdigi/productos/sal-fina-dos-anclas-500gr/_/R-00014111-00014111-200?Dy=1&amp;idSucursal=200" TargetMode="External"/><Relationship Id="rId102" Type="http://schemas.openxmlformats.org/officeDocument/2006/relationships/hyperlink" Target="https://www.cotodigital.com.ar/sitios/cdigi/productos/lechuga-criolla-x-kg/_/R-00000649-00000649-200?Dy=1&amp;idSucursal=200" TargetMode="External"/><Relationship Id="rId5" Type="http://schemas.openxmlformats.org/officeDocument/2006/relationships/hyperlink" Target="https://www.mercadolibre.com.ar/folios-a4-luma-polietileno-borde-blanco-x-100-u/p/MLA25832886" TargetMode="External"/><Relationship Id="rId90" Type="http://schemas.openxmlformats.org/officeDocument/2006/relationships/hyperlink" Target="https://www.cotodigital.com.ar/sitios/cdigi/productos/bife-de-chorizo-coto-xkg/_/R-00029804-00029804-200?Dy=1&amp;idSucursal=200" TargetMode="External"/><Relationship Id="rId95" Type="http://schemas.openxmlformats.org/officeDocument/2006/relationships/hyperlink" Target="https://www.cotodigital.com.ar/sitios/cdigi/productos/chorizo-de-cerdo-swift-400g/_/R-00602469-00602469-200" TargetMode="External"/><Relationship Id="rId22" Type="http://schemas.openxmlformats.org/officeDocument/2006/relationships/hyperlink" Target="https://quimicabrilland.com.ar/product/esponja-con-abrasivo-fibralimp/" TargetMode="External"/><Relationship Id="rId27" Type="http://schemas.openxmlformats.org/officeDocument/2006/relationships/hyperlink" Target="https://articulo.mercadolibre.com.ar/MLA-1138081528-set-x10-pares-guantes-multiple-usos-latex-limpieza-hogar-_JM?searchVariation=174535838472" TargetMode="External"/><Relationship Id="rId43" Type="http://schemas.openxmlformats.org/officeDocument/2006/relationships/hyperlink" Target="https://www.masonline.com.ar/agua-saborizada-naranja-levite-2-25-lt-2/p" TargetMode="External"/><Relationship Id="rId48" Type="http://schemas.openxmlformats.org/officeDocument/2006/relationships/hyperlink" Target="https://www.mercadolibre.com.ar/bastones-de-mozzarella-pack3u-de-300g--congelados-artico/up/MLAU3238157128" TargetMode="External"/><Relationship Id="rId64" Type="http://schemas.openxmlformats.org/officeDocument/2006/relationships/hyperlink" Target="https://www.mercadolibre.com.ar/servilletas-de-mesa-papel-tissue-30x30-cm-excelente-1000-un/p/MLA45572528?pdp_filters=item_id:MLA2002585238" TargetMode="External"/><Relationship Id="rId69" Type="http://schemas.openxmlformats.org/officeDocument/2006/relationships/hyperlink" Target="https://www.mercadolibre.com.ar/manteca-individual-ilolay-108-unid-10-gr-cu-sin-tacc/p/MLA47699375" TargetMode="External"/><Relationship Id="rId113" Type="http://schemas.openxmlformats.org/officeDocument/2006/relationships/hyperlink" Target="https://www.cotodigital.com.ar/sitios/cdigi/productos/zanahoria-seleccion-xkg/_/R-00000686-00000686-200?Dy=1&amp;idSucursal=200" TargetMode="External"/><Relationship Id="rId80" Type="http://schemas.openxmlformats.org/officeDocument/2006/relationships/hyperlink" Target="https://www.cotodigital.com.ar/sitios/cdigi/productos/harina-de-trigo-chacabuco-000-paquete-1-kg/_/R-00299171-00299171-200?Dy=1&amp;idSucursal=200" TargetMode="External"/><Relationship Id="rId85" Type="http://schemas.openxmlformats.org/officeDocument/2006/relationships/hyperlink" Target="https://www.cotodigital.com.ar/sitios/cdigi/productos/canela-molida-la-parmesana-sobre-25-gr/_/R-00127966-00127966-200?Dy=1&amp;idSucursal=200" TargetMode="External"/><Relationship Id="rId12" Type="http://schemas.openxmlformats.org/officeDocument/2006/relationships/hyperlink" Target="https://www.tiendaorfeo.com.ar/productos/100u-peines-negros-envasados-unisex/" TargetMode="External"/><Relationship Id="rId17" Type="http://schemas.openxmlformats.org/officeDocument/2006/relationships/hyperlink" Target="https://quimicabrilland.com.ar/product/cepillo-ropa-planchita/" TargetMode="External"/><Relationship Id="rId33" Type="http://schemas.openxmlformats.org/officeDocument/2006/relationships/hyperlink" Target="https://www.mercadolibre.com.ar/pack-x2u-gel-clavandina-botella-cif-limpiador-2-lt/p/MLA59452966?pdp_filters=shipping%3Afulfillment%7Cdeal%3AMLA1024566-1" TargetMode="External"/><Relationship Id="rId38" Type="http://schemas.openxmlformats.org/officeDocument/2006/relationships/hyperlink" Target="https://www.masonline.com.ar/leche-multivitaminas-3-la-serenisima-sachet-1l-2/p" TargetMode="External"/><Relationship Id="rId59" Type="http://schemas.openxmlformats.org/officeDocument/2006/relationships/hyperlink" Target="https://www.masonline.com.ar/whisky-white-horse-750-cc-2/p" TargetMode="External"/><Relationship Id="rId103" Type="http://schemas.openxmlformats.org/officeDocument/2006/relationships/hyperlink" Target="https://www.cotodigital.com.ar/sitios/cdigi/productos/cebolla-a-granel-x-kg/_/R-00000602-00000602-200?Dy=1&amp;idSucursal=200" TargetMode="External"/><Relationship Id="rId108" Type="http://schemas.openxmlformats.org/officeDocument/2006/relationships/hyperlink" Target="https://www.cotodigital.com.ar/sitios/cdigi/productos/frutillas-selecci%C3%B3n-x-kg/_/R-00000497-00000497-200?Dy=1&amp;idSucursal=200" TargetMode="External"/><Relationship Id="rId54" Type="http://schemas.openxmlformats.org/officeDocument/2006/relationships/hyperlink" Target="https://www.masonline.com.ar/gaseosa-sprite-zero-237-ml-2/p" TargetMode="External"/><Relationship Id="rId70" Type="http://schemas.openxmlformats.org/officeDocument/2006/relationships/hyperlink" Target="https://www.cotodigital.com.ar/sitios/cdigi/productos/yogur-entero-ilolay-frutilla-bebible-1kg/_/R-00013921-00013921-200" TargetMode="External"/><Relationship Id="rId75" Type="http://schemas.openxmlformats.org/officeDocument/2006/relationships/hyperlink" Target="https://www.cotodigital.com.ar/sitios/cdigi/productos/nesquik-original-cacao-en-polvo-x-150gr/_/R-00574324-00574324-200" TargetMode="External"/><Relationship Id="rId91" Type="http://schemas.openxmlformats.org/officeDocument/2006/relationships/hyperlink" Target="https://www.cotodigital.com.ar/sitios/cdigi/productos/ojo-de-bife-coto-xkg/_/R-00029810-00029810-200?Dy=1&amp;idSucursal=200" TargetMode="External"/><Relationship Id="rId96" Type="http://schemas.openxmlformats.org/officeDocument/2006/relationships/hyperlink" Target="https://www.cotodigital.com.ar/sitios/cdigi/productos/fideos-tallar%C3%ADn-amarillo-fino-federal-400g/_/R-00604985-00604985-200?Dy=1&amp;idSucursal=200" TargetMode="External"/><Relationship Id="rId1" Type="http://schemas.openxmlformats.org/officeDocument/2006/relationships/hyperlink" Target="https://articulo.mercadolibre.com.ar/MLA-1570510793-kit-libreria-100-boligrafos-36-resaltadores-24-corrector-_JM" TargetMode="External"/><Relationship Id="rId6" Type="http://schemas.openxmlformats.org/officeDocument/2006/relationships/hyperlink" Target="https://www.mercadolibre.com.ar/100-bolsas-residuo-consorcio-negras-60-x-90-color-negro/p/MLA28878430" TargetMode="External"/><Relationship Id="rId15" Type="http://schemas.openxmlformats.org/officeDocument/2006/relationships/hyperlink" Target="https://www.tiendaorfeo.com.ar/productos/500u-jabon-hotelero-good-cream-blanco-envuelto-12g/" TargetMode="External"/><Relationship Id="rId23" Type="http://schemas.openxmlformats.org/officeDocument/2006/relationships/hyperlink" Target="https://quimicabrilland.com.ar/product/esponja-de-acero-14gr/" TargetMode="External"/><Relationship Id="rId28" Type="http://schemas.openxmlformats.org/officeDocument/2006/relationships/hyperlink" Target="https://quimicabrilland.com.ar/product/papel-higienico-elegante-24-rollos-x-30mts-aloe/" TargetMode="External"/><Relationship Id="rId36" Type="http://schemas.openxmlformats.org/officeDocument/2006/relationships/hyperlink" Target="https://quimicabrilland.com.ar/product/cloro/" TargetMode="External"/><Relationship Id="rId49" Type="http://schemas.openxmlformats.org/officeDocument/2006/relationships/hyperlink" Target="https://www.mercadolibre.com.ar/pollos-rebozados-congelados-nuggets/up/MLAU3101162559" TargetMode="External"/><Relationship Id="rId57" Type="http://schemas.openxmlformats.org/officeDocument/2006/relationships/hyperlink" Target="https://diaonline.supermercadosdia.com.ar/vino-clasico-blanco-vinas-1125-lt-305422/p" TargetMode="External"/><Relationship Id="rId106" Type="http://schemas.openxmlformats.org/officeDocument/2006/relationships/hyperlink" Target="https://www.cotodigital.com.ar/sitios/cdigi/productos/mel%C3%B3n-amarillo-x-kg/_/R-00000538-00000538-200?Dy=1&amp;idSucursal=200" TargetMode="External"/><Relationship Id="rId114" Type="http://schemas.openxmlformats.org/officeDocument/2006/relationships/hyperlink" Target="https://www.cotodigital.com.ar/sitios/cdigi/productos/papa-blanca-xkg/_/R-00000695-00000695-200?Dy=1&amp;assemblerContentCollection=%2Fcontent%2FShared%2FAuto-Suggest%20Panels&amp;idSucursal=200" TargetMode="External"/><Relationship Id="rId10" Type="http://schemas.openxmlformats.org/officeDocument/2006/relationships/hyperlink" Target="https://www.tiendaorfeo.com.ar/productos/500u-shampoo-good-cream-sachets-10ml/" TargetMode="External"/><Relationship Id="rId31" Type="http://schemas.openxmlformats.org/officeDocument/2006/relationships/hyperlink" Target="https://www.mercadolibre.com.ar/limpiador-ultra-brillo-cif-original-gatillo-x-400-ml/p/MLA21187143?pdp_filters=shipping%3Afulfillment%7Cdeal%3AMLA1024566-1" TargetMode="External"/><Relationship Id="rId44" Type="http://schemas.openxmlformats.org/officeDocument/2006/relationships/hyperlink" Target="https://www.masonline.com.ar/gaseosa-fanta-naranja-2-25-lt-2/p" TargetMode="External"/><Relationship Id="rId52" Type="http://schemas.openxmlformats.org/officeDocument/2006/relationships/hyperlink" Target="https://www.masonline.com.ar/gaseosa-fanta-sin-azucares-naranja-220-ml-2/p" TargetMode="External"/><Relationship Id="rId60" Type="http://schemas.openxmlformats.org/officeDocument/2006/relationships/hyperlink" Target="https://www.masonline.com.ar/vodka-tri-destilado-smirnoff-700-cc-2/p" TargetMode="External"/><Relationship Id="rId65" Type="http://schemas.openxmlformats.org/officeDocument/2006/relationships/hyperlink" Target="https://www.cotodigital.com.ar/sitios/cdigi/productos/pan-de-mesa-lacteado-mimago-360g/_/R-00580880-00580880-200?Dy=1&amp;idSucursal=200" TargetMode="External"/><Relationship Id="rId73" Type="http://schemas.openxmlformats.org/officeDocument/2006/relationships/hyperlink" Target="https://www.cotodigital.com.ar/sitios/cdigi/productos/te-grape-akbar-est-40-grm/_/R-00482410-00482410-200?Dy=1&amp;idSucursal=200" TargetMode="External"/><Relationship Id="rId78" Type="http://schemas.openxmlformats.org/officeDocument/2006/relationships/hyperlink" Target="https://www.mercadolibre.com.ar/sal-fina-modificada-bajo-en-sodio-400-sobres-individuales/up/MLAU212053062?pdp_filters=shipping%3Afulfillment%7Cdeal%3AMLA1024566-1" TargetMode="External"/><Relationship Id="rId81" Type="http://schemas.openxmlformats.org/officeDocument/2006/relationships/hyperlink" Target="https://www.mercadolibre.com.ar/blanca-refinada-pack-1000-5-g/p/MLA29666896" TargetMode="External"/><Relationship Id="rId86" Type="http://schemas.openxmlformats.org/officeDocument/2006/relationships/hyperlink" Target="https://www.mercadolibre.com.ar/dulce-membrillo-dulcor-x-5kg/p/MLA39016330?pdp_filters=shipping%3Afulfillment%7Cdeal%3AMLA1024566-1" TargetMode="External"/><Relationship Id="rId94" Type="http://schemas.openxmlformats.org/officeDocument/2006/relationships/hyperlink" Target="https://www.cotodigital.com.ar/sitios/cdigi/productos/bola-de-lomo-estancias-coto-x-kg/_/R-00047993-00047993-200?Dy=1&amp;idSucursal=200" TargetMode="External"/><Relationship Id="rId99" Type="http://schemas.openxmlformats.org/officeDocument/2006/relationships/hyperlink" Target="https://www.cotodigital.com.ar/sitios/cdigi/productos/sorrentinos-mediterr%C3%A1neos-coto-320g/_/R-00011731-00011731-200?Dy=1&amp;idSucursal=200" TargetMode="External"/><Relationship Id="rId101" Type="http://schemas.openxmlformats.org/officeDocument/2006/relationships/hyperlink" Target="https://www.cotodigital.com.ar/sitios/cdigi/productos/zapallo-anco-x-kg/_/R-00000688-00000688-200?Dy=1&amp;idSucursal=200" TargetMode="External"/><Relationship Id="rId4" Type="http://schemas.openxmlformats.org/officeDocument/2006/relationships/hyperlink" Target="https://www.mercadolibre.com.ar/taco-notas-adhesivas-kendra-colores-fluo-76x76mm-400-hojas/p/MLA24433040" TargetMode="External"/><Relationship Id="rId9" Type="http://schemas.openxmlformats.org/officeDocument/2006/relationships/hyperlink" Target="https://quimicabrilland.com.ar/product/lavandina/" TargetMode="External"/><Relationship Id="rId13" Type="http://schemas.openxmlformats.org/officeDocument/2006/relationships/hyperlink" Target="https://www.tiendaorfeo.com.ar/productos/100u-cofias-descartables-de-polietileno-plisadas-a-granel/" TargetMode="External"/><Relationship Id="rId18" Type="http://schemas.openxmlformats.org/officeDocument/2006/relationships/hyperlink" Target="https://www.mercadolibre.com.ar/mopa-plana-trapeador-vertical-microfibra-balde-escurridor-color-bordo-raitot/p/MLA45297816" TargetMode="External"/><Relationship Id="rId39" Type="http://schemas.openxmlformats.org/officeDocument/2006/relationships/hyperlink" Target="https://www.masonline.com.ar/gaseosa-coca-cola-sabor-original-2-25-lt-2/p" TargetMode="External"/><Relationship Id="rId109" Type="http://schemas.openxmlformats.org/officeDocument/2006/relationships/hyperlink" Target="https://www.cotodigital.com.ar/sitios/cdigi/productos/banana-cavendish-x-kg/_/R-00000446-00000446-200?Dy=1&amp;idSucursal=200" TargetMode="External"/><Relationship Id="rId34" Type="http://schemas.openxmlformats.org/officeDocument/2006/relationships/hyperlink" Target="https://www.mercadolibre.com.ar/lineal-limpiavidrio-extensible-unidad-1/p/MLA21816514?pdp_filters=shipping%3Afulfillment%7Cdeal%3AMLA1024566-1" TargetMode="External"/><Relationship Id="rId50" Type="http://schemas.openxmlformats.org/officeDocument/2006/relationships/hyperlink" Target="https://www.cotodigital.com.ar/sitios/cdigi/productos/la-serenisima-100-vegetal-almendra-1l/_/R-00498602-00498602-200" TargetMode="External"/><Relationship Id="rId55" Type="http://schemas.openxmlformats.org/officeDocument/2006/relationships/hyperlink" Target="https://www.carrefour.com.ar/cerveza-rubia-corona-710-ml-652326/p" TargetMode="External"/><Relationship Id="rId76" Type="http://schemas.openxmlformats.org/officeDocument/2006/relationships/hyperlink" Target="https://www.cotodigital.com.ar/sitios/cdigi/productos/manteca-calidad-extra-primer-premio-pan-500-grm/_/R-00002696-00002696-200" TargetMode="External"/><Relationship Id="rId97" Type="http://schemas.openxmlformats.org/officeDocument/2006/relationships/hyperlink" Target="https://www.mercadolibre.com.ar/noquis-de-papa-garofalo-500-gr-italia/p/MLA19939587" TargetMode="External"/><Relationship Id="rId104" Type="http://schemas.openxmlformats.org/officeDocument/2006/relationships/hyperlink" Target="https://www.cotodigital.com.ar/sitios/cdigi/productos/limon-comercia-xkg/_/R-00061007-00061007-200?Dy=1&amp;assemblerContentCollection=%2Fcontent%2FShared%2FAuto-Suggest%20Panels&amp;idSucursal=200" TargetMode="External"/><Relationship Id="rId7" Type="http://schemas.openxmlformats.org/officeDocument/2006/relationships/hyperlink" Target="https://www.mercadolibre.com.ar/120-bolsas-residuo-consorcio-negras-45-x-60-reforzadas-color-negro/p/MLA29021384?pdp_filters=item_id:MLA1977034000" TargetMode="External"/><Relationship Id="rId71" Type="http://schemas.openxmlformats.org/officeDocument/2006/relationships/hyperlink" Target="https://www.cotodigital.com.ar/sitios/cdigi/productos/queso-blanco-original-la-seren%C3%ADsima-cl%C3%A1sico-290-gr/_/R-00572042-00572042-200?Dy=1&amp;idSucursal=200" TargetMode="External"/><Relationship Id="rId92" Type="http://schemas.openxmlformats.org/officeDocument/2006/relationships/hyperlink" Target="https://www.cotodigital.com.ar/sitios/cdigi/productos/asado-del-medio-estancias-coto-x-kg/_/R-00047979-00047979-200?Dy=1&amp;idSucursal=200" TargetMode="External"/><Relationship Id="rId2" Type="http://schemas.openxmlformats.org/officeDocument/2006/relationships/hyperlink" Target="https://www.mercadolibre.com.ar/resma-chamex-premium-a4-75-gr-caja-x5-papel-alta-calidad-color-blanco/p/MLA44991772?pdp_filters=item_id:MLA2434843184" TargetMode="External"/><Relationship Id="rId29" Type="http://schemas.openxmlformats.org/officeDocument/2006/relationships/hyperlink" Target="https://candelalimpieza.com.ar/productos/rollo-de-cocina-blanco-8x200-panos-6brhg/" TargetMode="External"/><Relationship Id="rId24" Type="http://schemas.openxmlformats.org/officeDocument/2006/relationships/hyperlink" Target="https://quimicabrilland.com.ar/product/pala-de-mano-para-basura-haragan/" TargetMode="External"/><Relationship Id="rId40" Type="http://schemas.openxmlformats.org/officeDocument/2006/relationships/hyperlink" Target="https://www.masonline.com.ar/agua-saborizada-pomelo-levite-2-25-lt-2/p" TargetMode="External"/><Relationship Id="rId45" Type="http://schemas.openxmlformats.org/officeDocument/2006/relationships/hyperlink" Target="https://www.mercadolibre.com.ar/rabas-a-la-romana--caja-de-25u--congelados-artico/up/MLAU3197222965" TargetMode="External"/><Relationship Id="rId66" Type="http://schemas.openxmlformats.org/officeDocument/2006/relationships/hyperlink" Target="https://www.cotodigital.com.ar/sitios/cdigi/productos/pan-de-mesa-con-salvado-mimago-360g/_/R-00580882-00580882-200?Dy=1&amp;idSucursal=200" TargetMode="External"/><Relationship Id="rId87" Type="http://schemas.openxmlformats.org/officeDocument/2006/relationships/hyperlink" Target="https://www.cotodigital.com.ar/sitios/cdigi/productos/queso-cremoso-horma-puyehue-x-kg/_/R-00018804-00018804-200?Dy=1&amp;idSucursal=200" TargetMode="External"/><Relationship Id="rId110" Type="http://schemas.openxmlformats.org/officeDocument/2006/relationships/hyperlink" Target="https://www.cotodigital.com.ar/sitios/cdigi/productos/manzana-comercial-x-kg/_/R-00061002-00061002-200?Dy=1&amp;assemblerContentCollection=%2Fcontent%2FShared%2FAuto-Suggest%20Panels&amp;idSucursal=200" TargetMode="External"/><Relationship Id="rId115" Type="http://schemas.openxmlformats.org/officeDocument/2006/relationships/hyperlink" Target="https://www.cotodigital.com.ar/sitios/cdigi/productos/naranja-jugo-xkg/_/R-00061005-00061005-200?Dy=1&amp;assemblerContentCollection=%2Fcontent%2FShared%2FAuto-Suggest%20Panels&amp;idSucursal=200" TargetMode="External"/><Relationship Id="rId61" Type="http://schemas.openxmlformats.org/officeDocument/2006/relationships/hyperlink" Target="https://diaonline.supermercadosdia.com.ar/gin-brighton-700-ml-292801/p" TargetMode="External"/><Relationship Id="rId82" Type="http://schemas.openxmlformats.org/officeDocument/2006/relationships/hyperlink" Target="https://www.cotodigital.com.ar/sitios/cdigi/productos/az%C3%BAcar-superior-real-ledesma-1kg/_/R-00218834-00218834-200" TargetMode="External"/><Relationship Id="rId19" Type="http://schemas.openxmlformats.org/officeDocument/2006/relationships/hyperlink" Target="https://supercentromayorista.mitiendanube.com/productos/pulverizador-eco-de-500cc/" TargetMode="External"/><Relationship Id="rId14" Type="http://schemas.openxmlformats.org/officeDocument/2006/relationships/hyperlink" Target="https://www.mercadolibre.com.ar/cepillo-dental-descartable-envasado-x100-u--hotel-amenities/up/MLAU131628689" TargetMode="External"/><Relationship Id="rId30" Type="http://schemas.openxmlformats.org/officeDocument/2006/relationships/hyperlink" Target="https://articulo.mercadolibre.com.ar/MLA-873843701-jabon-liquido-para-manos-antibacterial-5-litros-sia-_JM?searchVariation=76690612699&amp;pdp_filters=shipping%3Afulfillment%7Cdeal%3AMLA1024566-1" TargetMode="External"/><Relationship Id="rId35" Type="http://schemas.openxmlformats.org/officeDocument/2006/relationships/hyperlink" Target="https://articulo.mercadolibre.com.ar/MLA-902612747-combo-alguicidaclarificante-pastillas-polvo-_JM" TargetMode="External"/><Relationship Id="rId56" Type="http://schemas.openxmlformats.org/officeDocument/2006/relationships/hyperlink" Target="https://diaonline.supermercadosdia.com.ar/vino-tinto-estancia-mendoza-malbec-750-ml-117701/p" TargetMode="External"/><Relationship Id="rId77" Type="http://schemas.openxmlformats.org/officeDocument/2006/relationships/hyperlink" Target="https://www.cotodigital.com.ar/sitios/cdigi/productos/aceite-girasol-legitimo-900-cmq/_/R-00102866-00102866-200" TargetMode="External"/><Relationship Id="rId100" Type="http://schemas.openxmlformats.org/officeDocument/2006/relationships/hyperlink" Target="https://www.cotodigital.com.ar/sitios/cdigi/productos/lentejas-coto-bolsa-400-gr/_/R-00171605-00171605-200?Dy=1&amp;idSucursal=200" TargetMode="External"/><Relationship Id="rId105" Type="http://schemas.openxmlformats.org/officeDocument/2006/relationships/hyperlink" Target="https://www.cotodigital.com.ar/sitios/cdigi/productos/choclo-amarillo-xkg/_/R-00000614-00000614-200?Dy=1&amp;idSucursal=200" TargetMode="External"/><Relationship Id="rId8" Type="http://schemas.openxmlformats.org/officeDocument/2006/relationships/hyperlink" Target="https://www.mercadolibre.com.ar/limpiador-sutter-professional-zero-ruby-floral-en-bidon/p/MLA52863201?pdp_filters=shipping%3Afulfillment%7Cdeal%3AMLA1024566-1" TargetMode="External"/><Relationship Id="rId51" Type="http://schemas.openxmlformats.org/officeDocument/2006/relationships/hyperlink" Target="https://www.masonline.com.ar/gaseosa-coca-cola-mini-237ml-2/p" TargetMode="External"/><Relationship Id="rId72" Type="http://schemas.openxmlformats.org/officeDocument/2006/relationships/hyperlink" Target="https://www.mercadolibre.com.ar/mermelada-de-durazno-individual-abedul-caja-x108-u-x-20-g/p/MLA20008821?pdp_filters=item_id:MLA1381204413" TargetMode="External"/><Relationship Id="rId93" Type="http://schemas.openxmlformats.org/officeDocument/2006/relationships/hyperlink" Target="https://www.cotodigital.com.ar/sitios/cdigi/productos/matambre-estancias-coto-x-kg/_/R-00047996-00047996-200?Dy=1&amp;idSucursal=200" TargetMode="External"/><Relationship Id="rId98" Type="http://schemas.openxmlformats.org/officeDocument/2006/relationships/hyperlink" Target="https://www.cotodigital.com.ar/sitios/cdigi/productos/ravioles-4-quesos-villa-dagri-500g/_/R-00217960-00217960-200?Dy=1&amp;idSucursal=200" TargetMode="External"/><Relationship Id="rId3" Type="http://schemas.openxmlformats.org/officeDocument/2006/relationships/hyperlink" Target="https://www.mercadolibre.com.ar/kit-x20-cajas-de-broches-kangaro-nro-10-x-1000-cu-ganchos/p/MLA29097070" TargetMode="External"/><Relationship Id="rId25" Type="http://schemas.openxmlformats.org/officeDocument/2006/relationships/hyperlink" Target="https://quimicabrilland.com.ar/product/pano-multiuso-plasser-amarillo/" TargetMode="External"/><Relationship Id="rId46" Type="http://schemas.openxmlformats.org/officeDocument/2006/relationships/hyperlink" Target="https://www.mercadolibre.com.ar/mccain-corte-tradicional-pa-pa-bastonx-25k-mataderos/up/MLAU214445541" TargetMode="External"/><Relationship Id="rId67" Type="http://schemas.openxmlformats.org/officeDocument/2006/relationships/hyperlink" Target="https://www.cotodigital.com.ar/sitios/cdigi/productos/facturas-surtidas/_/R-00006911-00006911-200" TargetMode="External"/><Relationship Id="rId116" Type="http://schemas.openxmlformats.org/officeDocument/2006/relationships/hyperlink" Target="https://lavecor.com/lista-de-precios/" TargetMode="External"/><Relationship Id="rId20" Type="http://schemas.openxmlformats.org/officeDocument/2006/relationships/hyperlink" Target="https://quimicabrilland.com.ar/product/desodorante-piso-varios-x-500ml-conc/" TargetMode="External"/><Relationship Id="rId41" Type="http://schemas.openxmlformats.org/officeDocument/2006/relationships/hyperlink" Target="https://www.masonline.com.ar/agua-saborizada-manzana-levite-2-25-lt-2/p" TargetMode="External"/><Relationship Id="rId62" Type="http://schemas.openxmlformats.org/officeDocument/2006/relationships/hyperlink" Target="https://www.masonline.com.ar/agua-tonica-paso-de-los-toros-1-5-lt-2/p" TargetMode="External"/><Relationship Id="rId83" Type="http://schemas.openxmlformats.org/officeDocument/2006/relationships/hyperlink" Target="https://www.mercadolibre.com.ar/dulce-de-leche-el-puelo-catering-sin-tacc-20g-caja-x120/up/MLAU3508058407?pdp_filters=shipping%3Afulfillment%7Cdeal%3AMLA1024566-1" TargetMode="External"/><Relationship Id="rId88" Type="http://schemas.openxmlformats.org/officeDocument/2006/relationships/hyperlink" Target="https://www.mercadolibre.com.ar/barra-queso-cheedar-feteado-milkaut-apta-celiacos-x-192fetas/up/MLAU447950837" TargetMode="External"/><Relationship Id="rId111" Type="http://schemas.openxmlformats.org/officeDocument/2006/relationships/hyperlink" Target="https://www.cotodigital.com.ar/sitios/cdigi/productos/huevo-blanco-grand-cja-12-uni/_/R-00022865-00022865-2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47"/>
  <sheetViews>
    <sheetView topLeftCell="A6" workbookViewId="0">
      <selection activeCell="C14" sqref="C14"/>
    </sheetView>
  </sheetViews>
  <sheetFormatPr defaultColWidth="12.7109375" defaultRowHeight="15" customHeight="1"/>
  <cols>
    <col min="1" max="1" width="6.28515625" customWidth="1"/>
    <col min="2" max="2" width="46.140625" customWidth="1"/>
    <col min="3" max="3" width="23.7109375" customWidth="1"/>
    <col min="4" max="4" width="14.5703125" customWidth="1"/>
    <col min="5" max="5" width="23.140625" customWidth="1"/>
    <col min="6" max="6" width="27.85546875" customWidth="1"/>
    <col min="7" max="7" width="19.85546875" customWidth="1"/>
    <col min="8" max="8" width="30.42578125" customWidth="1"/>
    <col min="9" max="9" width="19.85546875" customWidth="1"/>
    <col min="10" max="10" width="23.7109375" customWidth="1"/>
  </cols>
  <sheetData>
    <row r="1" spans="1:28" ht="27" customHeight="1">
      <c r="A1" s="1"/>
      <c r="B1" s="2"/>
      <c r="C1" s="2"/>
      <c r="D1" s="2"/>
      <c r="E1" s="2"/>
      <c r="F1" s="2"/>
      <c r="G1" s="1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"/>
      <c r="AB1" s="4"/>
    </row>
    <row r="2" spans="1:28" ht="27" customHeight="1">
      <c r="A2" s="1"/>
      <c r="B2" s="5" t="s">
        <v>0</v>
      </c>
      <c r="C2" s="6" t="s">
        <v>1</v>
      </c>
      <c r="D2" s="1"/>
      <c r="E2" s="2"/>
      <c r="F2" s="2"/>
      <c r="G2" s="1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4"/>
      <c r="AB2" s="4"/>
    </row>
    <row r="3" spans="1:28" ht="27" customHeight="1">
      <c r="A3" s="1"/>
      <c r="B3" s="5" t="s">
        <v>2</v>
      </c>
      <c r="C3" s="156">
        <v>45957</v>
      </c>
      <c r="D3" s="1"/>
      <c r="E3" s="2"/>
      <c r="F3" s="2"/>
      <c r="G3" s="1"/>
      <c r="H3" s="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4"/>
      <c r="AB3" s="4"/>
    </row>
    <row r="4" spans="1:28" ht="27" customHeight="1">
      <c r="A4" s="1"/>
      <c r="B4" s="5" t="s">
        <v>3</v>
      </c>
      <c r="C4" s="6" t="s">
        <v>4</v>
      </c>
      <c r="D4" s="1"/>
      <c r="E4" s="2"/>
      <c r="F4" s="2"/>
      <c r="G4" s="1"/>
      <c r="H4" s="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4"/>
      <c r="AB4" s="4"/>
    </row>
    <row r="5" spans="1:28" ht="27" customHeight="1">
      <c r="A5" s="1"/>
      <c r="B5" s="382" t="s">
        <v>5</v>
      </c>
      <c r="C5" s="383"/>
      <c r="D5" s="1"/>
      <c r="E5" s="2"/>
      <c r="F5" s="2"/>
      <c r="G5" s="1"/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4"/>
      <c r="AB5" s="4"/>
    </row>
    <row r="6" spans="1:28" ht="27" customHeight="1">
      <c r="A6" s="1"/>
      <c r="B6" s="7" t="s">
        <v>6</v>
      </c>
      <c r="C6" s="8">
        <f>E64</f>
        <v>94699.282658664219</v>
      </c>
      <c r="D6" s="384" t="s">
        <v>7</v>
      </c>
      <c r="E6" s="2"/>
      <c r="F6" s="2"/>
      <c r="G6" s="1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4"/>
      <c r="AB6" s="4"/>
    </row>
    <row r="7" spans="1:28" ht="27" customHeight="1">
      <c r="A7" s="1"/>
      <c r="B7" s="9" t="s">
        <v>8</v>
      </c>
      <c r="C7" s="10">
        <f>E118</f>
        <v>23893.64736499518</v>
      </c>
      <c r="D7" s="385"/>
      <c r="E7" s="2"/>
      <c r="F7" s="2"/>
      <c r="G7" s="1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4"/>
      <c r="AB7" s="4"/>
    </row>
    <row r="8" spans="1:28" ht="27" customHeight="1">
      <c r="A8" s="1"/>
      <c r="B8" s="11" t="s">
        <v>9</v>
      </c>
      <c r="C8" s="12">
        <f>E141</f>
        <v>7111.9503751973016</v>
      </c>
      <c r="D8" s="385"/>
      <c r="E8" s="2"/>
      <c r="F8" s="2"/>
      <c r="G8" s="1"/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4"/>
      <c r="AB8" s="4"/>
    </row>
    <row r="9" spans="1:28" ht="27" customHeight="1">
      <c r="A9" s="1"/>
      <c r="B9" s="13" t="s">
        <v>10</v>
      </c>
      <c r="C9" s="14">
        <f>E149</f>
        <v>10979.32396863012</v>
      </c>
      <c r="D9" s="385"/>
      <c r="E9" s="2"/>
      <c r="F9" s="2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4"/>
      <c r="AB9" s="4"/>
    </row>
    <row r="10" spans="1:28" ht="27" customHeight="1">
      <c r="A10" s="1"/>
      <c r="B10" s="15" t="s">
        <v>11</v>
      </c>
      <c r="C10" s="16">
        <f>E155</f>
        <v>1801107.5198630141</v>
      </c>
      <c r="D10" s="385"/>
      <c r="E10" s="2"/>
      <c r="F10" s="2"/>
      <c r="G10" s="1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4"/>
      <c r="AB10" s="4"/>
    </row>
    <row r="11" spans="1:28" ht="27" customHeight="1">
      <c r="A11" s="1"/>
      <c r="B11" s="17" t="s">
        <v>12</v>
      </c>
      <c r="C11" s="18">
        <f>E161</f>
        <v>17.931506849314971</v>
      </c>
      <c r="D11" s="385"/>
      <c r="E11" s="2"/>
      <c r="F11" s="2"/>
      <c r="G11" s="1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4"/>
      <c r="AB11" s="4"/>
    </row>
    <row r="12" spans="1:28" ht="27" customHeight="1">
      <c r="A12" s="1"/>
      <c r="B12" s="19" t="s">
        <v>13</v>
      </c>
      <c r="C12" s="20">
        <f>E166</f>
        <v>821.91780821917803</v>
      </c>
      <c r="D12" s="385"/>
      <c r="E12" s="2"/>
      <c r="F12" s="2"/>
      <c r="G12" s="1"/>
      <c r="H12" s="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4"/>
      <c r="AB12" s="4"/>
    </row>
    <row r="13" spans="1:28" ht="27" customHeight="1">
      <c r="A13" s="1"/>
      <c r="B13" s="21" t="s">
        <v>14</v>
      </c>
      <c r="C13" s="22">
        <f>'6.6 Cashflow'!B53</f>
        <v>5099.4552944082825</v>
      </c>
      <c r="D13" s="385"/>
      <c r="E13" s="2"/>
      <c r="F13" s="2"/>
      <c r="G13" s="1"/>
      <c r="H13" s="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4"/>
      <c r="AB13" s="4"/>
    </row>
    <row r="14" spans="1:28" ht="27" customHeight="1">
      <c r="A14" s="1"/>
      <c r="B14" s="23" t="s">
        <v>15</v>
      </c>
      <c r="C14" s="24">
        <f>SUM(C6:C13)</f>
        <v>1943731.0288399777</v>
      </c>
      <c r="D14" s="386"/>
      <c r="E14" s="2"/>
      <c r="F14" s="2"/>
      <c r="G14" s="1"/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4"/>
      <c r="AB14" s="4"/>
    </row>
    <row r="15" spans="1:28" ht="27" customHeight="1">
      <c r="A15" s="1"/>
      <c r="B15" s="1"/>
      <c r="C15" s="1"/>
      <c r="D15" s="1"/>
      <c r="E15" s="2"/>
      <c r="F15" s="2"/>
      <c r="G15" s="1"/>
      <c r="H15" s="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4"/>
      <c r="AB15" s="4"/>
    </row>
    <row r="16" spans="1:28" ht="27" customHeight="1">
      <c r="A16" s="1"/>
      <c r="B16" s="382" t="s">
        <v>16</v>
      </c>
      <c r="C16" s="383"/>
      <c r="D16" s="384" t="s">
        <v>7</v>
      </c>
      <c r="E16" s="2"/>
      <c r="F16" s="2"/>
      <c r="G16" s="1"/>
      <c r="H16" s="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4"/>
      <c r="AB16" s="4"/>
    </row>
    <row r="17" spans="1:28" ht="27" customHeight="1">
      <c r="A17" s="1"/>
      <c r="B17" s="25" t="s">
        <v>17</v>
      </c>
      <c r="C17" s="26">
        <f>'6.2 Detalle de Financiación'!C8</f>
        <v>594920</v>
      </c>
      <c r="D17" s="385"/>
      <c r="E17" s="2"/>
      <c r="F17" s="2"/>
      <c r="G17" s="1"/>
      <c r="H17" s="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4"/>
      <c r="AB17" s="4"/>
    </row>
    <row r="18" spans="1:28" ht="27" customHeight="1">
      <c r="A18" s="1"/>
      <c r="B18" s="25" t="s">
        <v>18</v>
      </c>
      <c r="C18" s="26">
        <f>'6.2 Detalle de Financiación'!F6</f>
        <v>500000</v>
      </c>
      <c r="D18" s="385"/>
      <c r="E18" s="2"/>
      <c r="F18" s="2"/>
      <c r="G18" s="1"/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4"/>
      <c r="AB18" s="4"/>
    </row>
    <row r="19" spans="1:28" ht="27" customHeight="1">
      <c r="A19" s="1"/>
      <c r="B19" s="25" t="s">
        <v>19</v>
      </c>
      <c r="C19" s="26">
        <f>'6.2 Detalle de Financiación'!I6</f>
        <v>850000</v>
      </c>
      <c r="D19" s="385"/>
      <c r="E19" s="2"/>
      <c r="F19" s="2"/>
      <c r="G19" s="1"/>
      <c r="H19" s="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4"/>
      <c r="AB19" s="4"/>
    </row>
    <row r="20" spans="1:28" ht="27" customHeight="1">
      <c r="A20" s="1"/>
      <c r="B20" s="23" t="s">
        <v>20</v>
      </c>
      <c r="C20" s="24">
        <f>SUM(C17:C19)</f>
        <v>1944920</v>
      </c>
      <c r="D20" s="385"/>
      <c r="E20" s="2"/>
      <c r="F20" s="2"/>
      <c r="G20" s="1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4"/>
      <c r="AB20" s="4"/>
    </row>
    <row r="21" spans="1:28" ht="27" customHeight="1">
      <c r="A21" s="1"/>
      <c r="B21" s="387"/>
      <c r="C21" s="383"/>
      <c r="D21" s="385"/>
      <c r="E21" s="2"/>
      <c r="F21" s="2"/>
      <c r="G21" s="1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4"/>
      <c r="AB21" s="4"/>
    </row>
    <row r="22" spans="1:28" ht="33.75">
      <c r="A22" s="1"/>
      <c r="B22" s="27" t="s">
        <v>21</v>
      </c>
      <c r="C22" s="28">
        <f>C20-C14</f>
        <v>1188.971160022309</v>
      </c>
      <c r="D22" s="386"/>
      <c r="E22" s="2"/>
      <c r="F22" s="2"/>
      <c r="G22" s="1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4"/>
      <c r="AB22" s="4"/>
    </row>
    <row r="23" spans="1:28" ht="27" customHeight="1">
      <c r="A23" s="1"/>
      <c r="B23" s="2"/>
      <c r="C23" s="2"/>
      <c r="D23" s="2"/>
      <c r="E23" s="2"/>
      <c r="F23" s="2"/>
      <c r="G23" s="1"/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4"/>
      <c r="AB23" s="4"/>
    </row>
    <row r="24" spans="1:28" ht="27" customHeight="1">
      <c r="A24" s="1"/>
      <c r="B24" s="388" t="s">
        <v>22</v>
      </c>
      <c r="C24" s="389"/>
      <c r="D24" s="389"/>
      <c r="E24" s="389"/>
      <c r="F24" s="390"/>
      <c r="G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4"/>
      <c r="AB24" s="4"/>
    </row>
    <row r="25" spans="1:28" ht="27" customHeight="1">
      <c r="A25" s="1"/>
      <c r="B25" s="391"/>
      <c r="C25" s="392"/>
      <c r="D25" s="392"/>
      <c r="E25" s="392"/>
      <c r="F25" s="393"/>
      <c r="G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4"/>
      <c r="AB25" s="4"/>
    </row>
    <row r="26" spans="1:28" ht="23.25" customHeight="1">
      <c r="A26" s="1"/>
      <c r="B26" s="394" t="s">
        <v>6</v>
      </c>
      <c r="C26" s="395"/>
      <c r="D26" s="395"/>
      <c r="E26" s="395"/>
      <c r="F26" s="383"/>
      <c r="G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4"/>
      <c r="AB26" s="4"/>
    </row>
    <row r="27" spans="1:28" ht="31.5" customHeight="1">
      <c r="A27" s="1"/>
      <c r="B27" s="29" t="s">
        <v>23</v>
      </c>
      <c r="C27" s="29" t="s">
        <v>24</v>
      </c>
      <c r="D27" s="29" t="s">
        <v>25</v>
      </c>
      <c r="E27" s="29" t="s">
        <v>26</v>
      </c>
      <c r="F27" s="29" t="s">
        <v>27</v>
      </c>
      <c r="G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4"/>
      <c r="AB27" s="4"/>
    </row>
    <row r="28" spans="1:28" ht="23.25" customHeight="1">
      <c r="A28" s="1"/>
      <c r="B28" s="30" t="s">
        <v>28</v>
      </c>
      <c r="C28" s="31">
        <v>15.684932</v>
      </c>
      <c r="D28" s="30">
        <v>7</v>
      </c>
      <c r="E28" s="173">
        <f>C28*D28</f>
        <v>109.794524</v>
      </c>
      <c r="F28" s="159" t="s">
        <v>29</v>
      </c>
      <c r="G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4"/>
      <c r="AB28" s="4"/>
    </row>
    <row r="29" spans="1:28" ht="23.25" customHeight="1">
      <c r="A29" s="1"/>
      <c r="B29" s="30" t="s">
        <v>30</v>
      </c>
      <c r="C29" s="31">
        <v>136.98595900000001</v>
      </c>
      <c r="D29" s="170">
        <v>7</v>
      </c>
      <c r="E29" s="32">
        <f>C29*D29</f>
        <v>958.90171300000009</v>
      </c>
      <c r="F29" s="172" t="s">
        <v>31</v>
      </c>
      <c r="G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4"/>
      <c r="AB29" s="4"/>
    </row>
    <row r="30" spans="1:28" ht="23.25" customHeight="1">
      <c r="A30" s="1"/>
      <c r="B30" s="30" t="s">
        <v>32</v>
      </c>
      <c r="C30" s="31">
        <v>65.068493200000006</v>
      </c>
      <c r="D30" s="170">
        <v>48</v>
      </c>
      <c r="E30" s="174">
        <f>C30*D30</f>
        <v>3123.2876736000003</v>
      </c>
      <c r="F30" s="172" t="s">
        <v>32</v>
      </c>
      <c r="G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4"/>
      <c r="AB30" s="4"/>
    </row>
    <row r="31" spans="1:28" ht="23.25" customHeight="1">
      <c r="A31" s="1"/>
      <c r="B31" s="30" t="s">
        <v>33</v>
      </c>
      <c r="C31" s="31">
        <v>280.82191799999998</v>
      </c>
      <c r="D31" s="30">
        <v>70</v>
      </c>
      <c r="E31" s="174">
        <f t="shared" ref="E31:E49" si="0">C31*D31</f>
        <v>19657.53426</v>
      </c>
      <c r="F31" s="159" t="s">
        <v>34</v>
      </c>
      <c r="G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4"/>
      <c r="AB31" s="4"/>
    </row>
    <row r="32" spans="1:28" ht="23.25" customHeight="1">
      <c r="A32" s="1"/>
      <c r="B32" s="30" t="s">
        <v>35</v>
      </c>
      <c r="C32" s="31">
        <v>136.98561599999999</v>
      </c>
      <c r="D32" s="30">
        <v>31</v>
      </c>
      <c r="E32" s="32">
        <f t="shared" si="0"/>
        <v>4246.5540959999998</v>
      </c>
      <c r="F32" s="159" t="s">
        <v>35</v>
      </c>
      <c r="G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3.25" customHeight="1">
      <c r="A33" s="1"/>
      <c r="B33" s="30" t="s">
        <v>36</v>
      </c>
      <c r="C33" s="31">
        <v>18.041082200000002</v>
      </c>
      <c r="D33" s="30">
        <v>40</v>
      </c>
      <c r="E33" s="32">
        <f>C33*D33</f>
        <v>721.6432880000001</v>
      </c>
      <c r="F33" s="159" t="s">
        <v>36</v>
      </c>
      <c r="G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3.25" customHeight="1">
      <c r="A34" s="1"/>
      <c r="B34" s="30" t="s">
        <v>37</v>
      </c>
      <c r="C34" s="31">
        <v>146.52397260270001</v>
      </c>
      <c r="D34" s="30">
        <v>31</v>
      </c>
      <c r="E34" s="32">
        <f>C34*D34</f>
        <v>4542.2431506837002</v>
      </c>
      <c r="F34" s="159" t="s">
        <v>38</v>
      </c>
      <c r="G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3.25" customHeight="1">
      <c r="A35" s="1"/>
      <c r="B35" s="30" t="s">
        <v>39</v>
      </c>
      <c r="C35" s="31">
        <v>52.116463835609999</v>
      </c>
      <c r="D35" s="30">
        <v>31</v>
      </c>
      <c r="E35" s="32">
        <f>C35*D35</f>
        <v>1615.61037890391</v>
      </c>
      <c r="F35" s="159" t="s">
        <v>39</v>
      </c>
      <c r="G35" s="1"/>
      <c r="K35" s="1"/>
      <c r="L35" s="3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3.25" customHeight="1">
      <c r="A36" s="1"/>
      <c r="B36" s="30" t="s">
        <v>40</v>
      </c>
      <c r="C36" s="31">
        <v>22.465643835616401</v>
      </c>
      <c r="D36" s="30">
        <v>100</v>
      </c>
      <c r="E36" s="32">
        <f>C36*D36</f>
        <v>2246.5643835616402</v>
      </c>
      <c r="F36" s="159" t="s">
        <v>41</v>
      </c>
      <c r="G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3.25" customHeight="1">
      <c r="A37" s="1"/>
      <c r="B37" s="30" t="s">
        <v>42</v>
      </c>
      <c r="C37" s="31">
        <v>31.900684931506799</v>
      </c>
      <c r="D37" s="30">
        <v>120</v>
      </c>
      <c r="E37" s="32">
        <f>C37*D37</f>
        <v>3828.0821917808157</v>
      </c>
      <c r="F37" s="159" t="s">
        <v>43</v>
      </c>
      <c r="G37" s="1"/>
      <c r="H37" s="35"/>
      <c r="I37" s="35"/>
      <c r="J37" s="3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3.25" customHeight="1">
      <c r="A38" s="1"/>
      <c r="B38" s="30" t="s">
        <v>44</v>
      </c>
      <c r="C38" s="31">
        <v>17.4650684931506</v>
      </c>
      <c r="D38" s="30">
        <v>180</v>
      </c>
      <c r="E38" s="32">
        <f t="shared" si="0"/>
        <v>3143.7123287671079</v>
      </c>
      <c r="F38" s="159" t="s">
        <v>45</v>
      </c>
      <c r="G38" s="1"/>
      <c r="H38" s="35"/>
      <c r="I38" s="35"/>
      <c r="J38" s="3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24" customHeight="1">
      <c r="A39" s="1"/>
      <c r="B39" s="34" t="s">
        <v>46</v>
      </c>
      <c r="C39" s="31">
        <v>42.892472602739701</v>
      </c>
      <c r="D39" s="30">
        <v>50</v>
      </c>
      <c r="E39" s="32">
        <f t="shared" si="0"/>
        <v>2144.623630136985</v>
      </c>
      <c r="F39" s="159" t="s">
        <v>47</v>
      </c>
      <c r="G39" s="1"/>
      <c r="H39" s="35"/>
      <c r="I39" s="35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4" customHeight="1">
      <c r="A40" s="1"/>
      <c r="B40" s="30" t="s">
        <v>48</v>
      </c>
      <c r="C40" s="31">
        <v>53.4931506849315</v>
      </c>
      <c r="D40" s="30">
        <v>50</v>
      </c>
      <c r="E40" s="32">
        <f t="shared" si="0"/>
        <v>2674.6575342465749</v>
      </c>
      <c r="F40" s="159" t="s">
        <v>48</v>
      </c>
      <c r="G40" s="1"/>
      <c r="H40" s="35"/>
      <c r="I40" s="35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1"/>
      <c r="B41" s="30" t="s">
        <v>49</v>
      </c>
      <c r="C41" s="31">
        <v>11.9920958904109</v>
      </c>
      <c r="D41" s="30">
        <v>120</v>
      </c>
      <c r="E41" s="32">
        <f t="shared" si="0"/>
        <v>1439.051506849308</v>
      </c>
      <c r="F41" s="159" t="s">
        <v>49</v>
      </c>
      <c r="G41" s="1"/>
      <c r="H41" s="35"/>
      <c r="I41" s="3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31.5" customHeight="1">
      <c r="A42" s="1"/>
      <c r="B42" s="30" t="s">
        <v>50</v>
      </c>
      <c r="C42" s="31">
        <v>8.1911506849315003</v>
      </c>
      <c r="D42" s="30">
        <v>70</v>
      </c>
      <c r="E42" s="32">
        <f t="shared" si="0"/>
        <v>573.38054794520508</v>
      </c>
      <c r="F42" s="159" t="s">
        <v>51</v>
      </c>
      <c r="G42" s="1"/>
      <c r="H42" s="35"/>
      <c r="I42" s="35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3.25" customHeight="1">
      <c r="A43" s="1"/>
      <c r="B43" s="30" t="s">
        <v>52</v>
      </c>
      <c r="C43" s="31">
        <v>14.049315068493099</v>
      </c>
      <c r="D43" s="30">
        <v>70</v>
      </c>
      <c r="E43" s="32">
        <f t="shared" si="0"/>
        <v>983.45205479451693</v>
      </c>
      <c r="F43" s="159" t="s">
        <v>53</v>
      </c>
      <c r="G43" s="1"/>
      <c r="H43" s="35"/>
      <c r="I43" s="3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6.25" customHeight="1">
      <c r="A44" s="1"/>
      <c r="B44" s="30" t="s">
        <v>54</v>
      </c>
      <c r="C44" s="31">
        <v>133.02216438356101</v>
      </c>
      <c r="D44" s="30">
        <v>31</v>
      </c>
      <c r="E44" s="32">
        <f t="shared" si="0"/>
        <v>4123.687095890391</v>
      </c>
      <c r="F44" s="159" t="s">
        <v>54</v>
      </c>
      <c r="G44" s="1"/>
      <c r="H44" s="35"/>
      <c r="I44" s="35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1"/>
      <c r="B45" s="34" t="s">
        <v>55</v>
      </c>
      <c r="C45" s="31">
        <v>366.43767123287603</v>
      </c>
      <c r="D45" s="30">
        <v>31</v>
      </c>
      <c r="E45" s="32">
        <f t="shared" si="0"/>
        <v>11359.567808219157</v>
      </c>
      <c r="F45" s="159" t="s">
        <v>56</v>
      </c>
      <c r="G45" s="1"/>
      <c r="H45" s="35"/>
      <c r="I45" s="3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3.25" customHeight="1">
      <c r="A46" s="1"/>
      <c r="B46" s="31" t="s">
        <v>57</v>
      </c>
      <c r="C46" s="31">
        <v>0.88972602739726003</v>
      </c>
      <c r="D46" s="30">
        <v>155</v>
      </c>
      <c r="E46" s="32">
        <f>C46*D46</f>
        <v>137.9075342465753</v>
      </c>
      <c r="F46" s="159" t="s">
        <v>58</v>
      </c>
      <c r="G46" s="1"/>
      <c r="H46" s="35"/>
      <c r="I46" s="3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23.25" customHeight="1">
      <c r="A47" s="1"/>
      <c r="B47" s="31" t="s">
        <v>59</v>
      </c>
      <c r="C47" s="31">
        <v>38.356164383561598</v>
      </c>
      <c r="D47" s="30">
        <v>62</v>
      </c>
      <c r="E47" s="32">
        <f>C47*D47</f>
        <v>2378.0821917808189</v>
      </c>
      <c r="F47" s="159" t="s">
        <v>60</v>
      </c>
      <c r="G47" s="1"/>
      <c r="H47" s="35"/>
      <c r="I47" s="3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23.25" customHeight="1">
      <c r="A48" s="1"/>
      <c r="B48" s="31" t="s">
        <v>61</v>
      </c>
      <c r="C48" s="31">
        <v>6.0513698630136901</v>
      </c>
      <c r="D48" s="30">
        <v>155</v>
      </c>
      <c r="E48" s="32">
        <f t="shared" si="0"/>
        <v>937.96232876712202</v>
      </c>
      <c r="F48" s="159" t="s">
        <v>62</v>
      </c>
      <c r="G48" s="1"/>
      <c r="H48" s="35"/>
      <c r="I48" s="3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3.25" customHeight="1">
      <c r="A49" s="1"/>
      <c r="B49" s="36" t="s">
        <v>63</v>
      </c>
      <c r="C49" s="31">
        <v>45.198630136986303</v>
      </c>
      <c r="D49" s="30">
        <v>4</v>
      </c>
      <c r="E49" s="32">
        <f t="shared" si="0"/>
        <v>180.79452054794521</v>
      </c>
      <c r="F49" s="159" t="s">
        <v>64</v>
      </c>
      <c r="G49" s="1"/>
      <c r="H49" s="35"/>
      <c r="I49" s="3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3.25" customHeight="1">
      <c r="A50" s="1"/>
      <c r="B50" s="396" t="s">
        <v>65</v>
      </c>
      <c r="C50" s="395"/>
      <c r="D50" s="383"/>
      <c r="E50" s="37">
        <f>SUM(E28:E49)</f>
        <v>71127.094741721783</v>
      </c>
      <c r="F50" s="38" t="s">
        <v>7</v>
      </c>
      <c r="G50" s="1"/>
      <c r="H50" s="35"/>
      <c r="I50" s="35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3.25" customHeight="1">
      <c r="A51" s="1"/>
      <c r="B51" s="39" t="s">
        <v>66</v>
      </c>
      <c r="C51" s="29" t="s">
        <v>24</v>
      </c>
      <c r="D51" s="29" t="s">
        <v>25</v>
      </c>
      <c r="E51" s="29" t="s">
        <v>26</v>
      </c>
      <c r="F51" s="29" t="s">
        <v>27</v>
      </c>
      <c r="G51" s="1"/>
      <c r="H51" s="35"/>
      <c r="I51" s="35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23.25" customHeight="1">
      <c r="A52" s="1"/>
      <c r="B52" s="30" t="s">
        <v>67</v>
      </c>
      <c r="C52" s="36">
        <v>53.424658000000001</v>
      </c>
      <c r="D52" s="30">
        <v>43</v>
      </c>
      <c r="E52" s="32">
        <f t="shared" ref="E52:E59" si="1">C52*D52</f>
        <v>2297.2602940000002</v>
      </c>
      <c r="F52" s="159" t="s">
        <v>68</v>
      </c>
      <c r="G52" s="1"/>
      <c r="H52" s="35"/>
      <c r="I52" s="35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3.25" customHeight="1">
      <c r="A53" s="1"/>
      <c r="B53" s="30" t="s">
        <v>69</v>
      </c>
      <c r="C53" s="31">
        <v>69.040411000000006</v>
      </c>
      <c r="D53" s="30">
        <v>36</v>
      </c>
      <c r="E53" s="173">
        <f>C53*D53</f>
        <v>2485.454796</v>
      </c>
      <c r="F53" s="159" t="s">
        <v>70</v>
      </c>
      <c r="G53" s="1"/>
      <c r="H53" s="35"/>
      <c r="I53" s="35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3.25" customHeight="1">
      <c r="A54" s="1"/>
      <c r="B54" s="30" t="s">
        <v>71</v>
      </c>
      <c r="C54" s="31">
        <v>226.36918</v>
      </c>
      <c r="D54" s="170">
        <v>7</v>
      </c>
      <c r="E54" s="32">
        <f>C54*D54</f>
        <v>1584.5842600000001</v>
      </c>
      <c r="F54" s="172" t="s">
        <v>71</v>
      </c>
      <c r="G54" s="1"/>
      <c r="H54" s="3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23.25" customHeight="1">
      <c r="A55" s="1"/>
      <c r="B55" s="30" t="s">
        <v>72</v>
      </c>
      <c r="C55" s="31">
        <v>77.395205500000003</v>
      </c>
      <c r="D55" s="30">
        <v>31</v>
      </c>
      <c r="E55" s="202">
        <f>C55*D55</f>
        <v>2399.2513705000001</v>
      </c>
      <c r="F55" s="159" t="s">
        <v>73</v>
      </c>
      <c r="G55" s="1"/>
      <c r="H55" s="3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3.25" customHeight="1">
      <c r="A56" s="1"/>
      <c r="B56" s="30" t="s">
        <v>74</v>
      </c>
      <c r="C56" s="31">
        <v>734.58726027397199</v>
      </c>
      <c r="D56" s="170">
        <v>7</v>
      </c>
      <c r="E56" s="32">
        <f>C56*D56</f>
        <v>5142.1108219178041</v>
      </c>
      <c r="F56" s="172" t="s">
        <v>75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3.25" customHeight="1">
      <c r="A57" s="1"/>
      <c r="B57" s="30" t="s">
        <v>76</v>
      </c>
      <c r="C57" s="31">
        <v>123.077055</v>
      </c>
      <c r="D57" s="30">
        <v>31</v>
      </c>
      <c r="E57" s="174">
        <f t="shared" si="1"/>
        <v>3815.3887049999998</v>
      </c>
      <c r="F57" s="159" t="s">
        <v>77</v>
      </c>
      <c r="G57" s="1"/>
      <c r="H57" s="35"/>
      <c r="I57" s="35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23.25" customHeight="1">
      <c r="A58" s="1"/>
      <c r="B58" s="30" t="s">
        <v>78</v>
      </c>
      <c r="C58" s="31">
        <v>51.848630100000001</v>
      </c>
      <c r="D58" s="30">
        <v>43</v>
      </c>
      <c r="E58" s="32">
        <f t="shared" si="1"/>
        <v>2229.4910943</v>
      </c>
      <c r="F58" s="159" t="s">
        <v>78</v>
      </c>
      <c r="G58" s="1"/>
      <c r="H58" s="35"/>
      <c r="I58" s="35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23.25" customHeight="1">
      <c r="A59" s="1"/>
      <c r="B59" s="30" t="s">
        <v>79</v>
      </c>
      <c r="C59" s="31">
        <v>61.573972599999998</v>
      </c>
      <c r="D59" s="30">
        <v>43</v>
      </c>
      <c r="E59" s="32">
        <f t="shared" si="1"/>
        <v>2647.6808218000001</v>
      </c>
      <c r="F59" s="159" t="s">
        <v>80</v>
      </c>
      <c r="G59" s="1"/>
      <c r="H59" s="35"/>
      <c r="I59" s="35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3.25" customHeight="1">
      <c r="A60" s="1"/>
      <c r="B60" s="201" t="s">
        <v>81</v>
      </c>
      <c r="C60" s="210">
        <v>13.3493150684931</v>
      </c>
      <c r="D60" s="201">
        <v>43</v>
      </c>
      <c r="E60" s="32">
        <f>C60*D60</f>
        <v>574.02054794520325</v>
      </c>
      <c r="F60" s="159" t="s">
        <v>81</v>
      </c>
      <c r="G60" s="1"/>
      <c r="H60" s="35"/>
      <c r="I60" s="35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23.25" customHeight="1">
      <c r="A61" s="1"/>
      <c r="B61" s="201" t="s">
        <v>82</v>
      </c>
      <c r="C61" s="210">
        <v>5.3417808219177996</v>
      </c>
      <c r="D61" s="201">
        <v>60</v>
      </c>
      <c r="E61" s="275">
        <f>C61*D61</f>
        <v>320.506849315068</v>
      </c>
      <c r="F61" s="276" t="s">
        <v>82</v>
      </c>
      <c r="G61" s="1"/>
      <c r="H61" s="35"/>
      <c r="I61" s="35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23.25" customHeight="1">
      <c r="A62" s="1"/>
      <c r="B62" s="30" t="s">
        <v>83</v>
      </c>
      <c r="C62" s="31">
        <v>2.4657534246570001</v>
      </c>
      <c r="D62" s="170">
        <v>31</v>
      </c>
      <c r="E62" s="32">
        <f>C62*D62</f>
        <v>76.438356164367008</v>
      </c>
      <c r="F62" s="172" t="s">
        <v>84</v>
      </c>
      <c r="G62" s="1"/>
      <c r="H62" s="35"/>
      <c r="I62" s="35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23.25" customHeight="1">
      <c r="A63" s="1"/>
      <c r="B63" s="397" t="s">
        <v>85</v>
      </c>
      <c r="C63" s="392"/>
      <c r="D63" s="393"/>
      <c r="E63" s="277">
        <f>SUM(E52:E62)</f>
        <v>23572.187916942439</v>
      </c>
      <c r="F63" s="199" t="s">
        <v>7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3.25" customHeight="1">
      <c r="A64" s="1"/>
      <c r="B64" s="398" t="s">
        <v>86</v>
      </c>
      <c r="C64" s="395"/>
      <c r="D64" s="383"/>
      <c r="E64" s="40">
        <f>SUM(E50+E63)</f>
        <v>94699.282658664219</v>
      </c>
      <c r="F64" s="38" t="s">
        <v>7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23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23.25" customHeight="1">
      <c r="A66" s="1"/>
      <c r="B66" s="399" t="s">
        <v>8</v>
      </c>
      <c r="C66" s="395"/>
      <c r="D66" s="395"/>
      <c r="E66" s="395"/>
      <c r="F66" s="38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23.25" customHeight="1">
      <c r="A67" s="1"/>
      <c r="B67" s="29" t="s">
        <v>87</v>
      </c>
      <c r="C67" s="29" t="s">
        <v>24</v>
      </c>
      <c r="D67" s="29" t="s">
        <v>25</v>
      </c>
      <c r="E67" s="29" t="s">
        <v>26</v>
      </c>
      <c r="F67" s="29" t="s">
        <v>27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23.25" customHeight="1">
      <c r="A68" s="1"/>
      <c r="B68" s="41" t="s">
        <v>88</v>
      </c>
      <c r="C68" s="42">
        <v>122.5</v>
      </c>
      <c r="D68" s="41">
        <v>2</v>
      </c>
      <c r="E68" s="43">
        <f t="shared" ref="E68:E79" si="2">C68*D68</f>
        <v>245</v>
      </c>
      <c r="F68" s="157" t="s">
        <v>89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33" customHeight="1">
      <c r="A69" s="1"/>
      <c r="B69" s="41" t="s">
        <v>90</v>
      </c>
      <c r="C69" s="42">
        <v>256.842466</v>
      </c>
      <c r="D69" s="41">
        <v>4</v>
      </c>
      <c r="E69" s="43">
        <f t="shared" si="2"/>
        <v>1027.369864</v>
      </c>
      <c r="F69" s="157" t="s">
        <v>91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23.25" customHeight="1">
      <c r="A70" s="1"/>
      <c r="B70" s="41" t="s">
        <v>92</v>
      </c>
      <c r="C70" s="42">
        <v>39.002054800000003</v>
      </c>
      <c r="D70" s="41">
        <v>4</v>
      </c>
      <c r="E70" s="43">
        <f t="shared" si="2"/>
        <v>156.00821920000001</v>
      </c>
      <c r="F70" s="157" t="s">
        <v>92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23.25" customHeight="1">
      <c r="A71" s="1"/>
      <c r="B71" s="41" t="s">
        <v>93</v>
      </c>
      <c r="C71" s="42">
        <v>26.575342465753401</v>
      </c>
      <c r="D71" s="41">
        <v>1</v>
      </c>
      <c r="E71" s="43">
        <f t="shared" si="2"/>
        <v>26.575342465753401</v>
      </c>
      <c r="F71" s="157" t="s">
        <v>94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23.25" customHeight="1">
      <c r="A72" s="1"/>
      <c r="B72" s="41" t="s">
        <v>95</v>
      </c>
      <c r="C72" s="42">
        <v>8.5602739726027401</v>
      </c>
      <c r="D72" s="41">
        <v>40</v>
      </c>
      <c r="E72" s="43">
        <f t="shared" si="2"/>
        <v>342.41095890410963</v>
      </c>
      <c r="F72" s="157" t="s">
        <v>96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23.25" customHeight="1">
      <c r="A73" s="1"/>
      <c r="B73" s="41" t="s">
        <v>97</v>
      </c>
      <c r="C73" s="42">
        <v>452.70205499999997</v>
      </c>
      <c r="D73" s="41">
        <v>2</v>
      </c>
      <c r="E73" s="43">
        <f>C73*D73</f>
        <v>905.40410999999995</v>
      </c>
      <c r="F73" s="157" t="s">
        <v>97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23.25" customHeight="1">
      <c r="A74" s="1"/>
      <c r="B74" s="41" t="s">
        <v>98</v>
      </c>
      <c r="C74" s="42">
        <v>2.94452055</v>
      </c>
      <c r="D74" s="41">
        <v>2</v>
      </c>
      <c r="E74" s="43">
        <f>C74*D74</f>
        <v>5.8890411</v>
      </c>
      <c r="F74" s="157" t="s">
        <v>98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23.25" customHeight="1">
      <c r="A75" s="1"/>
      <c r="B75" s="41" t="s">
        <v>99</v>
      </c>
      <c r="C75" s="42">
        <v>13.136712299999999</v>
      </c>
      <c r="D75" s="41">
        <v>2</v>
      </c>
      <c r="E75" s="43">
        <f>C75*D75</f>
        <v>26.273424599999998</v>
      </c>
      <c r="F75" s="157" t="s">
        <v>100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5.5" customHeight="1">
      <c r="A76" s="1"/>
      <c r="B76" s="41" t="s">
        <v>101</v>
      </c>
      <c r="C76" s="42">
        <v>51.217534246575298</v>
      </c>
      <c r="D76" s="41">
        <v>2</v>
      </c>
      <c r="E76" s="43">
        <f t="shared" si="2"/>
        <v>102.4350684931506</v>
      </c>
      <c r="F76" s="157" t="s">
        <v>101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23.25" customHeight="1">
      <c r="A77" s="1"/>
      <c r="B77" s="44" t="s">
        <v>102</v>
      </c>
      <c r="C77" s="45">
        <v>0.88972602739726003</v>
      </c>
      <c r="D77" s="41">
        <v>6</v>
      </c>
      <c r="E77" s="43">
        <f t="shared" si="2"/>
        <v>5.3383561643835602</v>
      </c>
      <c r="F77" s="157" t="s">
        <v>103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23.25" customHeight="1">
      <c r="A78" s="1"/>
      <c r="B78" s="41" t="s">
        <v>104</v>
      </c>
      <c r="C78" s="45">
        <v>16.643835616438299</v>
      </c>
      <c r="D78" s="41">
        <v>1</v>
      </c>
      <c r="E78" s="43">
        <f t="shared" si="2"/>
        <v>16.643835616438299</v>
      </c>
      <c r="F78" s="157" t="s">
        <v>62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23.25" customHeight="1">
      <c r="A79" s="1"/>
      <c r="B79" s="41" t="s">
        <v>64</v>
      </c>
      <c r="C79" s="45">
        <v>43.569862999999998</v>
      </c>
      <c r="D79" s="41">
        <v>2</v>
      </c>
      <c r="E79" s="43">
        <f t="shared" si="2"/>
        <v>87.139725999999996</v>
      </c>
      <c r="F79" s="157" t="s">
        <v>64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23.25" customHeight="1">
      <c r="A80" s="1"/>
      <c r="B80" s="400" t="s">
        <v>105</v>
      </c>
      <c r="C80" s="395"/>
      <c r="D80" s="383"/>
      <c r="E80" s="10">
        <f>SUM(E68:E79)</f>
        <v>2946.4879465438353</v>
      </c>
      <c r="F80" s="38" t="s">
        <v>7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3.25" customHeight="1">
      <c r="A81" s="1"/>
      <c r="B81" s="39" t="s">
        <v>106</v>
      </c>
      <c r="C81" s="29" t="s">
        <v>24</v>
      </c>
      <c r="D81" s="29" t="s">
        <v>25</v>
      </c>
      <c r="E81" s="29" t="s">
        <v>26</v>
      </c>
      <c r="F81" s="29" t="s">
        <v>27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3.25" customHeight="1">
      <c r="A82" s="1"/>
      <c r="B82" s="44" t="s">
        <v>107</v>
      </c>
      <c r="C82" s="41">
        <v>157.53424699999999</v>
      </c>
      <c r="D82" s="41">
        <v>4</v>
      </c>
      <c r="E82" s="43">
        <f t="shared" ref="E82:E87" si="3">C82*D82</f>
        <v>630.13698799999997</v>
      </c>
      <c r="F82" s="157" t="s">
        <v>108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3.25" customHeight="1">
      <c r="A83" s="1"/>
      <c r="B83" s="44" t="s">
        <v>109</v>
      </c>
      <c r="C83" s="41">
        <v>50.410958899999997</v>
      </c>
      <c r="D83" s="41">
        <v>2</v>
      </c>
      <c r="E83" s="43">
        <f t="shared" si="3"/>
        <v>100.82191779999999</v>
      </c>
      <c r="F83" s="157" t="s">
        <v>110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3.25" customHeight="1">
      <c r="A84" s="1"/>
      <c r="B84" s="161" t="s">
        <v>111</v>
      </c>
      <c r="C84" s="162">
        <v>86.985615999999993</v>
      </c>
      <c r="D84" s="162">
        <v>4</v>
      </c>
      <c r="E84" s="163">
        <f t="shared" si="3"/>
        <v>347.94246399999997</v>
      </c>
      <c r="F84" s="160" t="s">
        <v>112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3.25" customHeight="1">
      <c r="A85" s="1"/>
      <c r="B85" s="161" t="s">
        <v>113</v>
      </c>
      <c r="C85" s="162">
        <v>7.3625679999999996</v>
      </c>
      <c r="D85" s="162">
        <v>4</v>
      </c>
      <c r="E85" s="163">
        <f>C85*D85</f>
        <v>29.450271999999998</v>
      </c>
      <c r="F85" s="160" t="s">
        <v>114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3.25" customHeight="1">
      <c r="A86" s="1"/>
      <c r="B86" s="44" t="s">
        <v>115</v>
      </c>
      <c r="C86" s="162">
        <v>16.219178100000001</v>
      </c>
      <c r="D86" s="41">
        <v>8</v>
      </c>
      <c r="E86" s="43">
        <f>C86*D86</f>
        <v>129.7534248</v>
      </c>
      <c r="F86" s="157" t="s">
        <v>116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3.25" customHeight="1">
      <c r="A87" s="1"/>
      <c r="B87" s="190" t="s">
        <v>117</v>
      </c>
      <c r="C87" s="41">
        <v>64.725342499999996</v>
      </c>
      <c r="D87" s="191">
        <v>4</v>
      </c>
      <c r="E87" s="164">
        <f t="shared" si="3"/>
        <v>258.90136999999999</v>
      </c>
      <c r="F87" s="165" t="s">
        <v>117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3.25" customHeight="1">
      <c r="A88" s="1"/>
      <c r="B88" s="401" t="s">
        <v>118</v>
      </c>
      <c r="C88" s="392"/>
      <c r="D88" s="383"/>
      <c r="E88" s="10">
        <f>SUM(E82:E87)</f>
        <v>1497.0064365999999</v>
      </c>
      <c r="F88" s="155" t="s">
        <v>7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3.25" customHeight="1">
      <c r="A89" s="1"/>
      <c r="B89" s="39" t="s">
        <v>119</v>
      </c>
      <c r="C89" s="29" t="s">
        <v>24</v>
      </c>
      <c r="D89" s="29" t="s">
        <v>25</v>
      </c>
      <c r="E89" s="29" t="s">
        <v>26</v>
      </c>
      <c r="F89" s="29" t="s">
        <v>27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3.25" customHeight="1">
      <c r="A90" s="1"/>
      <c r="B90" s="41" t="s">
        <v>120</v>
      </c>
      <c r="C90" s="42">
        <v>2487.5038399999999</v>
      </c>
      <c r="D90" s="41">
        <v>2</v>
      </c>
      <c r="E90" s="43">
        <f>C90*D90</f>
        <v>4975.0076799999997</v>
      </c>
      <c r="F90" s="157" t="s">
        <v>120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3.25" customHeight="1">
      <c r="A91" s="1"/>
      <c r="B91" s="41" t="s">
        <v>121</v>
      </c>
      <c r="C91" s="42">
        <v>715.75274000000002</v>
      </c>
      <c r="D91" s="41">
        <v>2</v>
      </c>
      <c r="E91" s="43">
        <f>C91*D91</f>
        <v>1431.50548</v>
      </c>
      <c r="F91" s="157" t="s">
        <v>122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3.25" customHeight="1">
      <c r="A92" s="1"/>
      <c r="B92" s="41" t="s">
        <v>123</v>
      </c>
      <c r="C92" s="42">
        <v>2328.6301400000002</v>
      </c>
      <c r="D92" s="41">
        <v>2</v>
      </c>
      <c r="E92" s="43">
        <f>C92*D92</f>
        <v>4657.2602800000004</v>
      </c>
      <c r="F92" s="157" t="s">
        <v>123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3.25" customHeight="1">
      <c r="A93" s="1"/>
      <c r="B93" s="41" t="s">
        <v>124</v>
      </c>
      <c r="C93" s="42">
        <v>127.07127300000001</v>
      </c>
      <c r="D93" s="41">
        <v>34</v>
      </c>
      <c r="E93" s="43">
        <f t="shared" ref="E93:E116" si="4">C93*D93</f>
        <v>4320.4232819999997</v>
      </c>
      <c r="F93" s="157" t="s">
        <v>125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3.25" customHeight="1">
      <c r="A94" s="1"/>
      <c r="B94" s="41" t="s">
        <v>126</v>
      </c>
      <c r="C94" s="42">
        <v>44.515753424657497</v>
      </c>
      <c r="D94" s="41">
        <v>8</v>
      </c>
      <c r="E94" s="43">
        <f t="shared" si="4"/>
        <v>356.12602739725997</v>
      </c>
      <c r="F94" s="157" t="s">
        <v>127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3.25" customHeight="1">
      <c r="A95" s="1"/>
      <c r="B95" s="41" t="s">
        <v>128</v>
      </c>
      <c r="C95" s="42">
        <v>13.821232876712299</v>
      </c>
      <c r="D95" s="41">
        <v>7</v>
      </c>
      <c r="E95" s="43">
        <f t="shared" si="4"/>
        <v>96.748630136986094</v>
      </c>
      <c r="F95" s="157" t="s">
        <v>129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3.25" customHeight="1">
      <c r="A96" s="1"/>
      <c r="B96" s="41" t="s">
        <v>130</v>
      </c>
      <c r="C96" s="42">
        <v>34.789041095890397</v>
      </c>
      <c r="D96" s="41">
        <v>3</v>
      </c>
      <c r="E96" s="43">
        <f t="shared" si="4"/>
        <v>104.36712328767119</v>
      </c>
      <c r="F96" s="157" t="s">
        <v>131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3.25" customHeight="1">
      <c r="A97" s="1"/>
      <c r="B97" s="41" t="s">
        <v>132</v>
      </c>
      <c r="C97" s="42">
        <v>116.039726028397</v>
      </c>
      <c r="D97" s="41">
        <v>5</v>
      </c>
      <c r="E97" s="43">
        <f t="shared" si="4"/>
        <v>580.19863014198495</v>
      </c>
      <c r="F97" s="157" t="s">
        <v>132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3.25" customHeight="1">
      <c r="A98" s="1" t="s">
        <v>133</v>
      </c>
      <c r="B98" s="41" t="s">
        <v>134</v>
      </c>
      <c r="C98" s="42">
        <v>46.513102739726001</v>
      </c>
      <c r="D98" s="41">
        <v>2</v>
      </c>
      <c r="E98" s="43">
        <f t="shared" si="4"/>
        <v>93.026205479452003</v>
      </c>
      <c r="F98" s="157" t="s">
        <v>135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3.25" customHeight="1">
      <c r="A99" s="1"/>
      <c r="B99" s="41" t="s">
        <v>136</v>
      </c>
      <c r="C99" s="42">
        <v>9.0153972602000003</v>
      </c>
      <c r="D99" s="41">
        <v>1</v>
      </c>
      <c r="E99" s="43">
        <f>C99*D99</f>
        <v>9.0153972602000003</v>
      </c>
      <c r="F99" s="157" t="s">
        <v>137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3.25" customHeight="1">
      <c r="A100" s="1"/>
      <c r="B100" s="41" t="s">
        <v>138</v>
      </c>
      <c r="C100" s="42">
        <v>15.934931506849299</v>
      </c>
      <c r="D100" s="41">
        <v>5</v>
      </c>
      <c r="E100" s="43">
        <f>C100*D100</f>
        <v>79.674657534246492</v>
      </c>
      <c r="F100" s="157" t="s">
        <v>139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3.25" customHeight="1">
      <c r="A101" s="1"/>
      <c r="B101" s="41" t="s">
        <v>140</v>
      </c>
      <c r="C101" s="42">
        <v>78.767123287671197</v>
      </c>
      <c r="D101" s="41">
        <v>2</v>
      </c>
      <c r="E101" s="43">
        <f>C101*D101</f>
        <v>157.53424657534239</v>
      </c>
      <c r="F101" s="157" t="s">
        <v>140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3.25" customHeight="1">
      <c r="A102" s="1"/>
      <c r="B102" s="41" t="s">
        <v>141</v>
      </c>
      <c r="C102" s="42">
        <v>35.615753424657498</v>
      </c>
      <c r="D102" s="41">
        <v>2</v>
      </c>
      <c r="E102" s="43">
        <f t="shared" si="4"/>
        <v>71.231506849314997</v>
      </c>
      <c r="F102" s="157" t="s">
        <v>141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3.25" customHeight="1">
      <c r="A103" s="1"/>
      <c r="B103" s="41" t="s">
        <v>142</v>
      </c>
      <c r="C103" s="42">
        <v>105.4789726027</v>
      </c>
      <c r="D103" s="41">
        <v>2</v>
      </c>
      <c r="E103" s="43">
        <f t="shared" si="4"/>
        <v>210.95794520539999</v>
      </c>
      <c r="F103" s="157" t="s">
        <v>142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3.25" customHeight="1">
      <c r="A104" s="1"/>
      <c r="B104" s="41" t="s">
        <v>143</v>
      </c>
      <c r="C104" s="42">
        <v>123.2869863013</v>
      </c>
      <c r="D104" s="41">
        <v>1</v>
      </c>
      <c r="E104" s="43">
        <f t="shared" si="4"/>
        <v>123.2869863013</v>
      </c>
      <c r="F104" s="157" t="s">
        <v>144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3.25" customHeight="1">
      <c r="A105" s="1"/>
      <c r="B105" s="41" t="s">
        <v>145</v>
      </c>
      <c r="C105" s="42">
        <v>75.341780821917794</v>
      </c>
      <c r="D105" s="41">
        <v>2</v>
      </c>
      <c r="E105" s="43">
        <f t="shared" si="4"/>
        <v>150.68356164383559</v>
      </c>
      <c r="F105" s="157" t="s">
        <v>141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23.25" customHeight="1">
      <c r="A106" s="1"/>
      <c r="B106" s="41" t="s">
        <v>146</v>
      </c>
      <c r="C106" s="42">
        <v>410.80997260273898</v>
      </c>
      <c r="D106" s="41">
        <v>2</v>
      </c>
      <c r="E106" s="43">
        <f t="shared" si="4"/>
        <v>821.61994520547796</v>
      </c>
      <c r="F106" s="157" t="s">
        <v>147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23.25" customHeight="1">
      <c r="A107" s="1"/>
      <c r="B107" s="41" t="s">
        <v>148</v>
      </c>
      <c r="C107" s="42">
        <v>104.10904109589001</v>
      </c>
      <c r="D107" s="41">
        <v>4</v>
      </c>
      <c r="E107" s="43">
        <f t="shared" si="4"/>
        <v>416.43616438356003</v>
      </c>
      <c r="F107" s="157" t="s">
        <v>148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23.25" customHeight="1">
      <c r="A108" s="1"/>
      <c r="B108" s="41" t="s">
        <v>149</v>
      </c>
      <c r="C108" s="42">
        <v>9.5883561643800004</v>
      </c>
      <c r="D108" s="41">
        <v>2</v>
      </c>
      <c r="E108" s="43">
        <f t="shared" si="4"/>
        <v>19.176712328760001</v>
      </c>
      <c r="F108" s="157" t="s">
        <v>150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21.75" customHeight="1">
      <c r="A109" s="1"/>
      <c r="B109" s="41" t="s">
        <v>151</v>
      </c>
      <c r="C109" s="42">
        <v>38.610958904109502</v>
      </c>
      <c r="D109" s="41">
        <v>2</v>
      </c>
      <c r="E109" s="43">
        <f t="shared" si="4"/>
        <v>77.221917808219004</v>
      </c>
      <c r="F109" s="157" t="s">
        <v>151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3.25" customHeight="1">
      <c r="A110" s="1"/>
      <c r="B110" s="41" t="s">
        <v>152</v>
      </c>
      <c r="C110" s="42">
        <v>66.986301369863</v>
      </c>
      <c r="D110" s="41">
        <v>2</v>
      </c>
      <c r="E110" s="43">
        <f t="shared" si="4"/>
        <v>133.972602739726</v>
      </c>
      <c r="F110" s="157" t="s">
        <v>153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23.25" customHeight="1">
      <c r="A111" s="1"/>
      <c r="B111" s="41" t="s">
        <v>154</v>
      </c>
      <c r="C111" s="42">
        <v>38.287082191780797</v>
      </c>
      <c r="D111" s="41">
        <v>2</v>
      </c>
      <c r="E111" s="43">
        <f>C111*D111</f>
        <v>76.574164383561595</v>
      </c>
      <c r="F111" s="157" t="s">
        <v>154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23.25" customHeight="1">
      <c r="A112" s="1"/>
      <c r="B112" s="41" t="s">
        <v>155</v>
      </c>
      <c r="C112" s="42">
        <v>20.567787599999999</v>
      </c>
      <c r="D112" s="41">
        <v>6</v>
      </c>
      <c r="E112" s="43">
        <f>C112*D112</f>
        <v>123.40672559999999</v>
      </c>
      <c r="F112" s="157" t="s">
        <v>156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23.25" customHeight="1">
      <c r="A113" s="1"/>
      <c r="B113" s="41" t="s">
        <v>157</v>
      </c>
      <c r="C113" s="42">
        <v>138.656773972602</v>
      </c>
      <c r="D113" s="41">
        <v>2</v>
      </c>
      <c r="E113" s="43">
        <f t="shared" si="4"/>
        <v>277.31354794520399</v>
      </c>
      <c r="F113" s="157" t="s">
        <v>158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23.25" customHeight="1">
      <c r="A114" s="1"/>
      <c r="B114" s="44" t="s">
        <v>159</v>
      </c>
      <c r="C114" s="194">
        <v>0.88972602739726003</v>
      </c>
      <c r="D114" s="196">
        <v>10</v>
      </c>
      <c r="E114" s="43">
        <f t="shared" si="4"/>
        <v>8.8972602739726003</v>
      </c>
      <c r="F114" s="157" t="s">
        <v>159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23.25" customHeight="1">
      <c r="A115" s="1"/>
      <c r="B115" s="41" t="s">
        <v>104</v>
      </c>
      <c r="C115" s="194">
        <v>16.643835616438299</v>
      </c>
      <c r="D115" s="196">
        <v>2</v>
      </c>
      <c r="E115" s="43">
        <f t="shared" si="4"/>
        <v>33.287671232876598</v>
      </c>
      <c r="F115" s="157" t="s">
        <v>62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23.25" customHeight="1">
      <c r="A116" s="1"/>
      <c r="B116" s="41" t="s">
        <v>64</v>
      </c>
      <c r="C116" s="194">
        <v>45.198630136986303</v>
      </c>
      <c r="D116" s="196">
        <v>1</v>
      </c>
      <c r="E116" s="43">
        <f t="shared" si="4"/>
        <v>45.198630136986303</v>
      </c>
      <c r="F116" s="157" t="s">
        <v>64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23.25" customHeight="1">
      <c r="A117" s="1"/>
      <c r="B117" s="401" t="s">
        <v>160</v>
      </c>
      <c r="C117" s="402"/>
      <c r="D117" s="403"/>
      <c r="E117" s="10">
        <f>SUM(E90:E116)</f>
        <v>19450.152981851345</v>
      </c>
      <c r="F117" s="38" t="s">
        <v>7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23.25" customHeight="1">
      <c r="A118" s="1"/>
      <c r="B118" s="404" t="s">
        <v>161</v>
      </c>
      <c r="C118" s="402"/>
      <c r="D118" s="403"/>
      <c r="E118" s="46">
        <f>SUM(E80,E88,E117)</f>
        <v>23893.64736499518</v>
      </c>
      <c r="F118" s="38" t="s">
        <v>7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23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23.25" customHeight="1">
      <c r="A120" s="1"/>
      <c r="B120" s="405" t="s">
        <v>9</v>
      </c>
      <c r="C120" s="395"/>
      <c r="D120" s="395"/>
      <c r="E120" s="395"/>
      <c r="F120" s="38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23.25" customHeight="1">
      <c r="A121" s="1"/>
      <c r="B121" s="39" t="s">
        <v>162</v>
      </c>
      <c r="C121" s="29" t="s">
        <v>24</v>
      </c>
      <c r="D121" s="29" t="s">
        <v>25</v>
      </c>
      <c r="E121" s="29" t="s">
        <v>26</v>
      </c>
      <c r="F121" s="29" t="s">
        <v>27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23.25" customHeight="1">
      <c r="A122" s="1"/>
      <c r="B122" s="47" t="s">
        <v>163</v>
      </c>
      <c r="C122" s="48">
        <v>129.45205479449999</v>
      </c>
      <c r="D122" s="168">
        <v>20</v>
      </c>
      <c r="E122" s="49">
        <f t="shared" ref="E122:E127" si="5">C122*D122</f>
        <v>2589.0410958899997</v>
      </c>
      <c r="F122" s="169" t="s">
        <v>164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23.25" customHeight="1">
      <c r="A123" s="1"/>
      <c r="B123" s="48" t="s">
        <v>165</v>
      </c>
      <c r="C123" s="48">
        <v>38.972602739700001</v>
      </c>
      <c r="D123" s="168">
        <v>1</v>
      </c>
      <c r="E123" s="49">
        <f t="shared" si="5"/>
        <v>38.972602739700001</v>
      </c>
      <c r="F123" s="169" t="s">
        <v>166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23.25" customHeight="1">
      <c r="A124" s="1"/>
      <c r="B124" s="48" t="s">
        <v>167</v>
      </c>
      <c r="C124" s="48">
        <v>30.752564026000002</v>
      </c>
      <c r="D124" s="168">
        <v>100</v>
      </c>
      <c r="E124" s="49">
        <f t="shared" si="5"/>
        <v>3075.2564026</v>
      </c>
      <c r="F124" s="169" t="s">
        <v>168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23.25" customHeight="1">
      <c r="A125" s="1"/>
      <c r="B125" s="47" t="s">
        <v>169</v>
      </c>
      <c r="C125" s="48">
        <v>153.69863013700001</v>
      </c>
      <c r="D125" s="168">
        <v>2</v>
      </c>
      <c r="E125" s="49">
        <f t="shared" si="5"/>
        <v>307.39726027400002</v>
      </c>
      <c r="F125" s="169" t="s">
        <v>170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23.25" customHeight="1">
      <c r="A126" s="1"/>
      <c r="B126" s="47" t="s">
        <v>171</v>
      </c>
      <c r="C126" s="47">
        <v>8.9561643835999991</v>
      </c>
      <c r="D126" s="171">
        <v>4</v>
      </c>
      <c r="E126" s="49">
        <f t="shared" si="5"/>
        <v>35.824657534399996</v>
      </c>
      <c r="F126" s="169" t="s">
        <v>171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36" customHeight="1">
      <c r="A127" s="1"/>
      <c r="B127" s="47" t="s">
        <v>172</v>
      </c>
      <c r="C127" s="47">
        <v>16.643835616438299</v>
      </c>
      <c r="D127" s="171">
        <v>1</v>
      </c>
      <c r="E127" s="49">
        <f t="shared" si="5"/>
        <v>16.643835616438299</v>
      </c>
      <c r="F127" s="195" t="s">
        <v>62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23.25" customHeight="1">
      <c r="A128" s="1"/>
      <c r="B128" s="47" t="s">
        <v>64</v>
      </c>
      <c r="C128" s="47">
        <v>43.569863013700001</v>
      </c>
      <c r="D128" s="171">
        <v>2</v>
      </c>
      <c r="E128" s="49">
        <f>C128*D128</f>
        <v>87.139726027400002</v>
      </c>
      <c r="F128" s="169" t="s">
        <v>64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23.25" customHeight="1">
      <c r="A129" s="1"/>
      <c r="B129" s="406" t="s">
        <v>173</v>
      </c>
      <c r="C129" s="389"/>
      <c r="D129" s="390"/>
      <c r="E129" s="181">
        <f>SUM(E122:E128)</f>
        <v>6150.2755806819378</v>
      </c>
      <c r="F129" s="378" t="s">
        <v>7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23.25" customHeight="1">
      <c r="A130" s="1"/>
      <c r="B130" s="180" t="s">
        <v>174</v>
      </c>
      <c r="C130" s="184" t="s">
        <v>24</v>
      </c>
      <c r="D130" s="184" t="s">
        <v>25</v>
      </c>
      <c r="E130" s="179" t="s">
        <v>26</v>
      </c>
      <c r="F130" s="185" t="s">
        <v>27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23.25" customHeight="1">
      <c r="A131" s="1"/>
      <c r="B131" s="187" t="s">
        <v>175</v>
      </c>
      <c r="C131" s="192">
        <v>183.35616438356101</v>
      </c>
      <c r="D131" s="188">
        <v>10</v>
      </c>
      <c r="E131" s="189">
        <f>C131*D131</f>
        <v>1833.5616438356101</v>
      </c>
      <c r="F131" s="193" t="s">
        <v>175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23.25" customHeight="1">
      <c r="A132" s="1"/>
      <c r="B132" s="182" t="s">
        <v>176</v>
      </c>
      <c r="C132" s="183" t="s">
        <v>24</v>
      </c>
      <c r="D132" s="183" t="s">
        <v>25</v>
      </c>
      <c r="E132" s="183" t="s">
        <v>26</v>
      </c>
      <c r="F132" s="183" t="s">
        <v>27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23.25" customHeight="1">
      <c r="A133" s="1"/>
      <c r="B133" s="48" t="s">
        <v>177</v>
      </c>
      <c r="C133" s="48">
        <v>278.76712328769997</v>
      </c>
      <c r="D133" s="168">
        <v>2</v>
      </c>
      <c r="E133" s="49">
        <f t="shared" ref="E133:E136" si="6">C133*D133</f>
        <v>557.53424657539995</v>
      </c>
      <c r="F133" s="169" t="s">
        <v>178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23.25" customHeight="1">
      <c r="A134" s="1"/>
      <c r="B134" s="186" t="s">
        <v>179</v>
      </c>
      <c r="C134" s="48">
        <v>23.7671232876712</v>
      </c>
      <c r="D134" s="168">
        <v>1</v>
      </c>
      <c r="E134" s="49">
        <f t="shared" si="6"/>
        <v>23.7671232876712</v>
      </c>
      <c r="F134" s="169" t="s">
        <v>180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23.25" customHeight="1">
      <c r="A135" s="1"/>
      <c r="B135" s="48" t="s">
        <v>181</v>
      </c>
      <c r="C135" s="48">
        <v>28.86</v>
      </c>
      <c r="D135" s="168">
        <v>2</v>
      </c>
      <c r="E135" s="49">
        <f t="shared" si="6"/>
        <v>57.72</v>
      </c>
      <c r="F135" s="169" t="s">
        <v>182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23.25" customHeight="1">
      <c r="A136" s="1"/>
      <c r="B136" s="48" t="s">
        <v>37</v>
      </c>
      <c r="C136" s="48">
        <v>123.2876712329</v>
      </c>
      <c r="D136" s="168">
        <v>2</v>
      </c>
      <c r="E136" s="49">
        <f t="shared" si="6"/>
        <v>246.57534246579999</v>
      </c>
      <c r="F136" s="169" t="s">
        <v>37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23.25" customHeight="1">
      <c r="A137" s="1"/>
      <c r="B137" s="47" t="s">
        <v>159</v>
      </c>
      <c r="C137" s="47">
        <v>0.88972602739726003</v>
      </c>
      <c r="D137" s="171">
        <v>16</v>
      </c>
      <c r="E137" s="49">
        <f t="shared" ref="E137:E139" si="7">D137*C137</f>
        <v>14.235616438356161</v>
      </c>
      <c r="F137" s="169" t="s">
        <v>159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23.25" customHeight="1">
      <c r="A138" s="1"/>
      <c r="B138" s="47" t="s">
        <v>172</v>
      </c>
      <c r="C138" s="47">
        <v>16.643835616438299</v>
      </c>
      <c r="D138" s="171">
        <v>1</v>
      </c>
      <c r="E138" s="49">
        <f t="shared" si="7"/>
        <v>16.643835616438299</v>
      </c>
      <c r="F138" s="195" t="s">
        <v>62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23.25" customHeight="1">
      <c r="A139" s="1"/>
      <c r="B139" s="48" t="s">
        <v>64</v>
      </c>
      <c r="C139" s="47">
        <v>45.1986301316986</v>
      </c>
      <c r="D139" s="171">
        <v>1</v>
      </c>
      <c r="E139" s="198">
        <f t="shared" si="7"/>
        <v>45.1986301316986</v>
      </c>
      <c r="F139" s="197" t="s">
        <v>64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23.25" customHeight="1">
      <c r="A140" s="1"/>
      <c r="B140" s="407" t="s">
        <v>183</v>
      </c>
      <c r="C140" s="395"/>
      <c r="D140" s="383"/>
      <c r="E140" s="12">
        <f>SUM(E133:E139)</f>
        <v>961.67479451536417</v>
      </c>
      <c r="F140" s="199" t="s">
        <v>7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23.25" customHeight="1">
      <c r="A141" s="1"/>
      <c r="B141" s="405" t="s">
        <v>184</v>
      </c>
      <c r="C141" s="395"/>
      <c r="D141" s="383"/>
      <c r="E141" s="50">
        <f>SUM(E140,E129)</f>
        <v>7111.9503751973016</v>
      </c>
      <c r="F141" s="38" t="s">
        <v>7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23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0" customHeight="1">
      <c r="A143" s="1"/>
      <c r="B143" s="408" t="s">
        <v>10</v>
      </c>
      <c r="C143" s="395"/>
      <c r="D143" s="395"/>
      <c r="E143" s="395"/>
      <c r="F143" s="38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23.25" customHeight="1">
      <c r="A144" s="1"/>
      <c r="B144" s="39" t="s">
        <v>10</v>
      </c>
      <c r="C144" s="29" t="s">
        <v>24</v>
      </c>
      <c r="D144" s="29" t="s">
        <v>25</v>
      </c>
      <c r="E144" s="29" t="s">
        <v>26</v>
      </c>
      <c r="F144" s="29" t="s">
        <v>27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3.25" customHeight="1">
      <c r="A145" s="1"/>
      <c r="B145" s="51" t="s">
        <v>185</v>
      </c>
      <c r="C145" s="208">
        <v>3026.5849315068399</v>
      </c>
      <c r="D145" s="51">
        <v>1</v>
      </c>
      <c r="E145" s="52">
        <f t="shared" ref="E145:E148" si="8">C145*D145</f>
        <v>3026.5849315068399</v>
      </c>
      <c r="F145" s="207" t="s">
        <v>185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3.25" customHeight="1">
      <c r="A146" s="1"/>
      <c r="B146" s="51" t="s">
        <v>186</v>
      </c>
      <c r="C146" s="208">
        <v>1301.36917808219</v>
      </c>
      <c r="D146" s="51">
        <v>1</v>
      </c>
      <c r="E146" s="52">
        <f t="shared" si="8"/>
        <v>1301.36917808219</v>
      </c>
      <c r="F146" s="207" t="s">
        <v>187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3.25" customHeight="1">
      <c r="A147" s="1"/>
      <c r="B147" s="51" t="s">
        <v>188</v>
      </c>
      <c r="C147" s="208">
        <v>4997.2602699999998</v>
      </c>
      <c r="D147" s="51">
        <v>1</v>
      </c>
      <c r="E147" s="208">
        <v>4997.2602699999998</v>
      </c>
      <c r="F147" s="207" t="s">
        <v>189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3.25" customHeight="1">
      <c r="A148" s="1"/>
      <c r="B148" s="51" t="s">
        <v>190</v>
      </c>
      <c r="C148" s="208">
        <v>1654.10958904109</v>
      </c>
      <c r="D148" s="51">
        <v>1</v>
      </c>
      <c r="E148" s="52">
        <f t="shared" si="8"/>
        <v>1654.10958904109</v>
      </c>
      <c r="F148" s="207" t="s">
        <v>191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8">
      <c r="A149" s="1"/>
      <c r="B149" s="408" t="s">
        <v>192</v>
      </c>
      <c r="C149" s="395"/>
      <c r="D149" s="383"/>
      <c r="E149" s="53">
        <f>SUM(E145:E148)</f>
        <v>10979.32396863012</v>
      </c>
      <c r="F149" s="38" t="s">
        <v>7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3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23.25" customHeight="1">
      <c r="A151" s="1"/>
      <c r="B151" s="409" t="s">
        <v>193</v>
      </c>
      <c r="C151" s="395"/>
      <c r="D151" s="395"/>
      <c r="E151" s="395"/>
      <c r="F151" s="38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3.25" customHeight="1">
      <c r="A152" s="1"/>
      <c r="B152" s="39" t="s">
        <v>194</v>
      </c>
      <c r="C152" s="29" t="s">
        <v>24</v>
      </c>
      <c r="D152" s="29" t="s">
        <v>25</v>
      </c>
      <c r="E152" s="29" t="s">
        <v>26</v>
      </c>
      <c r="F152" s="29" t="s">
        <v>27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3.25" customHeight="1">
      <c r="A153" s="1"/>
      <c r="B153" s="54" t="s">
        <v>195</v>
      </c>
      <c r="C153" s="167">
        <v>1800000</v>
      </c>
      <c r="D153" s="167">
        <v>1</v>
      </c>
      <c r="E153" s="56">
        <f>C153*D153</f>
        <v>1800000</v>
      </c>
      <c r="F153" s="166" t="s">
        <v>196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23.25" customHeight="1">
      <c r="A154" s="1"/>
      <c r="B154" s="54" t="s">
        <v>197</v>
      </c>
      <c r="C154" s="55">
        <v>22.150397260283899</v>
      </c>
      <c r="D154" s="167">
        <v>50</v>
      </c>
      <c r="E154" s="56">
        <f t="shared" ref="E154" si="9">C154*D154</f>
        <v>1107.5198630141949</v>
      </c>
      <c r="F154" s="166" t="s">
        <v>198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8.25" customHeight="1">
      <c r="A155" s="1"/>
      <c r="B155" s="409" t="s">
        <v>199</v>
      </c>
      <c r="C155" s="395"/>
      <c r="D155" s="383"/>
      <c r="E155" s="57">
        <f>SUM(E153:E154)</f>
        <v>1801107.5198630141</v>
      </c>
      <c r="F155" s="38" t="s">
        <v>7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23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23.25" customHeight="1">
      <c r="A157" s="1"/>
      <c r="B157" s="412" t="s">
        <v>12</v>
      </c>
      <c r="C157" s="395"/>
      <c r="D157" s="395"/>
      <c r="E157" s="395"/>
      <c r="F157" s="38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3.25" customHeight="1">
      <c r="A158" s="1"/>
      <c r="B158" s="39" t="s">
        <v>12</v>
      </c>
      <c r="C158" s="29" t="s">
        <v>24</v>
      </c>
      <c r="D158" s="29" t="s">
        <v>25</v>
      </c>
      <c r="E158" s="29" t="s">
        <v>26</v>
      </c>
      <c r="F158" s="29" t="s">
        <v>27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3.25" customHeight="1">
      <c r="A159" s="1"/>
      <c r="B159" s="58" t="s">
        <v>200</v>
      </c>
      <c r="C159" s="59">
        <v>5.8219178082191698</v>
      </c>
      <c r="D159" s="204">
        <v>1</v>
      </c>
      <c r="E159" s="60">
        <f t="shared" ref="E159:E160" si="10">C159*D159</f>
        <v>5.8219178082191698</v>
      </c>
      <c r="F159" s="203" t="s">
        <v>201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3.25" customHeight="1">
      <c r="A160" s="1"/>
      <c r="B160" s="58" t="s">
        <v>202</v>
      </c>
      <c r="C160" s="59">
        <v>12.1095890410958</v>
      </c>
      <c r="D160" s="204">
        <v>1</v>
      </c>
      <c r="E160" s="60">
        <f t="shared" si="10"/>
        <v>12.1095890410958</v>
      </c>
      <c r="F160" s="203" t="s">
        <v>203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3.25" customHeight="1">
      <c r="A161" s="1"/>
      <c r="B161" s="412" t="s">
        <v>204</v>
      </c>
      <c r="C161" s="395"/>
      <c r="D161" s="383"/>
      <c r="E161" s="61">
        <f>SUM(E159:E160)</f>
        <v>17.931506849314971</v>
      </c>
      <c r="F161" s="38" t="s">
        <v>7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23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23.25" customHeight="1">
      <c r="A163" s="1"/>
      <c r="B163" s="413" t="s">
        <v>205</v>
      </c>
      <c r="C163" s="395"/>
      <c r="D163" s="395"/>
      <c r="E163" s="395"/>
      <c r="F163" s="38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23.25" customHeight="1">
      <c r="A164" s="1"/>
      <c r="B164" s="62" t="s">
        <v>206</v>
      </c>
      <c r="C164" s="62" t="s">
        <v>24</v>
      </c>
      <c r="D164" s="62" t="s">
        <v>25</v>
      </c>
      <c r="E164" s="62" t="s">
        <v>26</v>
      </c>
      <c r="F164" s="29" t="s">
        <v>27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3.25" customHeight="1">
      <c r="A165" s="1"/>
      <c r="B165" s="63" t="s">
        <v>207</v>
      </c>
      <c r="C165" s="64">
        <v>821.91780821917803</v>
      </c>
      <c r="D165" s="206">
        <v>1</v>
      </c>
      <c r="E165" s="20">
        <f t="shared" ref="E165" si="11">C165*D165</f>
        <v>821.91780821917803</v>
      </c>
      <c r="F165" s="205" t="s">
        <v>208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3.25" customHeight="1">
      <c r="A166" s="1"/>
      <c r="B166" s="414" t="s">
        <v>209</v>
      </c>
      <c r="C166" s="395"/>
      <c r="D166" s="383"/>
      <c r="E166" s="65">
        <f>SUM(E165:E165)</f>
        <v>821.91780821917803</v>
      </c>
      <c r="F166" s="38" t="s">
        <v>7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3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23.25" customHeight="1">
      <c r="A168" s="1"/>
      <c r="B168" s="410" t="s">
        <v>14</v>
      </c>
      <c r="C168" s="395"/>
      <c r="D168" s="395"/>
      <c r="E168" s="383"/>
      <c r="F168" s="384" t="s">
        <v>210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23.25" customHeight="1">
      <c r="A169" s="1"/>
      <c r="B169" s="411" t="s">
        <v>211</v>
      </c>
      <c r="C169" s="395"/>
      <c r="D169" s="383"/>
      <c r="E169" s="66">
        <f>'6.6 Cashflow'!B53</f>
        <v>5099.4552944082825</v>
      </c>
      <c r="F169" s="385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23.25" customHeight="1">
      <c r="A170" s="1"/>
      <c r="B170" s="410" t="s">
        <v>212</v>
      </c>
      <c r="C170" s="395"/>
      <c r="D170" s="383"/>
      <c r="E170" s="67">
        <f>E169</f>
        <v>5099.4552944082825</v>
      </c>
      <c r="F170" s="38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23.25" customHeight="1">
      <c r="A171" s="1"/>
      <c r="B171" s="1"/>
      <c r="C171" s="33"/>
      <c r="D171" s="1"/>
      <c r="E171" s="33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23.25" customHeight="1">
      <c r="A172" s="1"/>
      <c r="B172" s="1"/>
      <c r="C172" s="33"/>
      <c r="D172" s="1"/>
      <c r="E172" s="33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23.25" customHeight="1">
      <c r="A173" s="1"/>
      <c r="B173" s="1"/>
      <c r="C173" s="33"/>
      <c r="D173" s="1"/>
      <c r="E173" s="33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23.25" customHeight="1">
      <c r="A174" s="1"/>
      <c r="B174" s="1"/>
      <c r="C174" s="33"/>
      <c r="D174" s="1"/>
      <c r="E174" s="33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23.25" customHeight="1">
      <c r="A175" s="1"/>
      <c r="B175" s="1"/>
      <c r="C175" s="33"/>
      <c r="D175" s="1"/>
      <c r="E175" s="3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23.25" customHeight="1">
      <c r="A176" s="1"/>
      <c r="B176" s="1"/>
      <c r="C176" s="33"/>
      <c r="D176" s="1"/>
      <c r="E176" s="3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23.25" customHeight="1">
      <c r="A177" s="1"/>
      <c r="B177" s="1"/>
      <c r="C177" s="33"/>
      <c r="D177" s="1"/>
      <c r="E177" s="33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23.25" customHeight="1">
      <c r="A178" s="1"/>
      <c r="B178" s="1"/>
      <c r="C178" s="33"/>
      <c r="D178" s="1"/>
      <c r="E178" s="33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23.25" customHeight="1">
      <c r="A179" s="1"/>
      <c r="B179" s="1"/>
      <c r="C179" s="33"/>
      <c r="D179" s="1"/>
      <c r="E179" s="33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23.25" customHeight="1">
      <c r="A180" s="1"/>
      <c r="B180" s="1"/>
      <c r="C180" s="33"/>
      <c r="D180" s="1"/>
      <c r="E180" s="33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23.25" customHeight="1">
      <c r="A181" s="1"/>
      <c r="B181" s="1"/>
      <c r="C181" s="33"/>
      <c r="D181" s="1"/>
      <c r="E181" s="33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23.25" customHeight="1">
      <c r="A182" s="1"/>
      <c r="B182" s="1"/>
      <c r="C182" s="33"/>
      <c r="D182" s="1"/>
      <c r="E182" s="33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23.25" customHeight="1">
      <c r="A183" s="1"/>
      <c r="B183" s="1"/>
      <c r="C183" s="33"/>
      <c r="D183" s="1"/>
      <c r="E183" s="33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23.25" customHeight="1">
      <c r="A184" s="1"/>
      <c r="B184" s="1"/>
      <c r="C184" s="33"/>
      <c r="D184" s="1"/>
      <c r="E184" s="33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23.25" customHeight="1">
      <c r="A185" s="1"/>
      <c r="B185" s="1"/>
      <c r="C185" s="33"/>
      <c r="D185" s="1"/>
      <c r="E185" s="33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23.25" customHeight="1">
      <c r="A186" s="1"/>
      <c r="B186" s="1"/>
      <c r="C186" s="33"/>
      <c r="D186" s="1"/>
      <c r="E186" s="33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23.25" customHeight="1">
      <c r="A187" s="1"/>
      <c r="B187" s="1"/>
      <c r="C187" s="33"/>
      <c r="D187" s="1"/>
      <c r="E187" s="33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23.25" customHeight="1">
      <c r="A188" s="1"/>
      <c r="B188" s="1"/>
      <c r="C188" s="33"/>
      <c r="D188" s="1"/>
      <c r="E188" s="33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23.25" customHeight="1">
      <c r="A189" s="1"/>
      <c r="B189" s="1"/>
      <c r="C189" s="33"/>
      <c r="D189" s="1"/>
      <c r="E189" s="33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23.25" customHeight="1">
      <c r="A190" s="1"/>
      <c r="B190" s="1"/>
      <c r="C190" s="33"/>
      <c r="D190" s="1"/>
      <c r="E190" s="33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23.25" customHeight="1">
      <c r="A191" s="1"/>
      <c r="B191" s="1"/>
      <c r="C191" s="33"/>
      <c r="D191" s="1"/>
      <c r="E191" s="33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23.25" customHeight="1">
      <c r="A192" s="1"/>
      <c r="B192" s="1"/>
      <c r="C192" s="33"/>
      <c r="D192" s="1"/>
      <c r="E192" s="3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23.25" customHeight="1">
      <c r="A193" s="1"/>
      <c r="B193" s="1"/>
      <c r="C193" s="33"/>
      <c r="D193" s="1"/>
      <c r="E193" s="33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23.25" customHeight="1">
      <c r="A194" s="1"/>
      <c r="B194" s="1"/>
      <c r="C194" s="33"/>
      <c r="D194" s="1"/>
      <c r="E194" s="33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23.25" customHeight="1">
      <c r="A195" s="1"/>
      <c r="B195" s="1"/>
      <c r="C195" s="33"/>
      <c r="D195" s="1"/>
      <c r="E195" s="33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23.25" customHeight="1">
      <c r="A196" s="1"/>
      <c r="B196" s="1"/>
      <c r="C196" s="33"/>
      <c r="D196" s="1"/>
      <c r="E196" s="33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23.25" customHeight="1">
      <c r="A197" s="1"/>
      <c r="B197" s="1"/>
      <c r="C197" s="33"/>
      <c r="D197" s="1"/>
      <c r="E197" s="33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23.25" customHeight="1">
      <c r="A198" s="1"/>
      <c r="B198" s="1"/>
      <c r="C198" s="33"/>
      <c r="D198" s="1"/>
      <c r="E198" s="33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23.25" customHeight="1">
      <c r="A199" s="1"/>
      <c r="B199" s="1"/>
      <c r="C199" s="33"/>
      <c r="D199" s="1"/>
      <c r="E199" s="33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23.25" customHeight="1">
      <c r="A200" s="1"/>
      <c r="B200" s="1"/>
      <c r="C200" s="33"/>
      <c r="D200" s="1"/>
      <c r="E200" s="3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23.25" customHeight="1">
      <c r="A201" s="1"/>
      <c r="B201" s="1"/>
      <c r="C201" s="33"/>
      <c r="D201" s="1"/>
      <c r="E201" s="33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23.25" customHeight="1">
      <c r="A202" s="1"/>
      <c r="B202" s="1"/>
      <c r="C202" s="33"/>
      <c r="D202" s="1"/>
      <c r="E202" s="33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23.25" customHeight="1">
      <c r="A203" s="1"/>
      <c r="B203" s="1"/>
      <c r="C203" s="33"/>
      <c r="D203" s="1"/>
      <c r="E203" s="33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23.25" customHeight="1">
      <c r="A204" s="1"/>
      <c r="B204" s="1"/>
      <c r="C204" s="33"/>
      <c r="D204" s="1"/>
      <c r="E204" s="3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23.25" customHeight="1">
      <c r="A205" s="1"/>
      <c r="B205" s="1"/>
      <c r="C205" s="33"/>
      <c r="D205" s="1"/>
      <c r="E205" s="33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23.25" customHeight="1">
      <c r="A206" s="1"/>
      <c r="B206" s="1"/>
      <c r="C206" s="33"/>
      <c r="D206" s="1"/>
      <c r="E206" s="33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23.25" customHeight="1">
      <c r="A207" s="1"/>
      <c r="B207" s="1"/>
      <c r="C207" s="33"/>
      <c r="D207" s="1"/>
      <c r="E207" s="33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23.25" customHeight="1">
      <c r="A208" s="1"/>
      <c r="B208" s="1"/>
      <c r="C208" s="33"/>
      <c r="D208" s="1"/>
      <c r="E208" s="3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23.25" customHeight="1">
      <c r="A209" s="1"/>
      <c r="B209" s="1"/>
      <c r="C209" s="33"/>
      <c r="D209" s="1"/>
      <c r="E209" s="33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23.25" customHeight="1">
      <c r="A210" s="1"/>
      <c r="B210" s="1"/>
      <c r="C210" s="33"/>
      <c r="D210" s="1"/>
      <c r="E210" s="33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23.25" customHeight="1">
      <c r="A211" s="1"/>
      <c r="B211" s="1"/>
      <c r="C211" s="33"/>
      <c r="D211" s="1"/>
      <c r="E211" s="33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23.25" customHeight="1">
      <c r="A212" s="1"/>
      <c r="B212" s="1"/>
      <c r="C212" s="33"/>
      <c r="D212" s="1"/>
      <c r="E212" s="33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23.25" customHeight="1">
      <c r="A213" s="1"/>
      <c r="B213" s="1"/>
      <c r="C213" s="33"/>
      <c r="D213" s="1"/>
      <c r="E213" s="3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23.25" customHeight="1">
      <c r="A214" s="1"/>
      <c r="B214" s="1"/>
      <c r="C214" s="33"/>
      <c r="D214" s="1"/>
      <c r="E214" s="3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23.25" customHeight="1">
      <c r="A215" s="1"/>
      <c r="B215" s="1"/>
      <c r="C215" s="33"/>
      <c r="D215" s="1"/>
      <c r="E215" s="3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23.25" customHeight="1">
      <c r="A216" s="1"/>
      <c r="B216" s="1"/>
      <c r="C216" s="33"/>
      <c r="D216" s="1"/>
      <c r="E216" s="33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23.25" customHeight="1">
      <c r="A217" s="1"/>
      <c r="B217" s="1"/>
      <c r="C217" s="33"/>
      <c r="D217" s="1"/>
      <c r="E217" s="3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23.25" customHeight="1">
      <c r="A218" s="1"/>
      <c r="B218" s="1"/>
      <c r="C218" s="33"/>
      <c r="D218" s="1"/>
      <c r="E218" s="3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23.25" customHeight="1">
      <c r="A219" s="1"/>
      <c r="B219" s="1"/>
      <c r="C219" s="33"/>
      <c r="D219" s="1"/>
      <c r="E219" s="3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23.25" customHeight="1">
      <c r="A220" s="1"/>
      <c r="B220" s="1"/>
      <c r="C220" s="33"/>
      <c r="D220" s="1"/>
      <c r="E220" s="33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23.25" customHeight="1">
      <c r="A221" s="1"/>
      <c r="B221" s="1"/>
      <c r="C221" s="33"/>
      <c r="D221" s="1"/>
      <c r="E221" s="33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23.25" customHeight="1">
      <c r="A222" s="1"/>
      <c r="B222" s="1"/>
      <c r="C222" s="33"/>
      <c r="D222" s="1"/>
      <c r="E222" s="3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23.25" customHeight="1">
      <c r="A223" s="1"/>
      <c r="B223" s="1"/>
      <c r="C223" s="33"/>
      <c r="D223" s="1"/>
      <c r="E223" s="3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23.25" customHeight="1">
      <c r="A224" s="1"/>
      <c r="B224" s="1"/>
      <c r="C224" s="33"/>
      <c r="D224" s="1"/>
      <c r="E224" s="3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23.25" customHeight="1">
      <c r="A225" s="1"/>
      <c r="B225" s="1"/>
      <c r="C225" s="33"/>
      <c r="D225" s="1"/>
      <c r="E225" s="3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23.25" customHeight="1">
      <c r="A226" s="1"/>
      <c r="B226" s="1"/>
      <c r="C226" s="33"/>
      <c r="D226" s="1"/>
      <c r="E226" s="3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23.25" customHeight="1">
      <c r="A227" s="1"/>
      <c r="B227" s="1"/>
      <c r="C227" s="33"/>
      <c r="D227" s="1"/>
      <c r="E227" s="3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23.25" customHeight="1">
      <c r="A228" s="1"/>
      <c r="B228" s="1"/>
      <c r="C228" s="33"/>
      <c r="D228" s="1"/>
      <c r="E228" s="3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23.25" customHeight="1">
      <c r="A229" s="1"/>
      <c r="B229" s="1"/>
      <c r="C229" s="33"/>
      <c r="D229" s="1"/>
      <c r="E229" s="3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23.25" customHeight="1">
      <c r="A230" s="1"/>
      <c r="B230" s="1"/>
      <c r="C230" s="33"/>
      <c r="D230" s="1"/>
      <c r="E230" s="3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23.25" customHeight="1">
      <c r="A231" s="1"/>
      <c r="B231" s="1"/>
      <c r="C231" s="33"/>
      <c r="D231" s="1"/>
      <c r="E231" s="3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23.25" customHeight="1">
      <c r="A232" s="1"/>
      <c r="B232" s="1"/>
      <c r="C232" s="33"/>
      <c r="D232" s="1"/>
      <c r="E232" s="3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23.25" customHeight="1">
      <c r="A233" s="1"/>
      <c r="B233" s="1"/>
      <c r="C233" s="33"/>
      <c r="D233" s="1"/>
      <c r="E233" s="3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23.25" customHeight="1">
      <c r="A234" s="1"/>
      <c r="B234" s="1"/>
      <c r="C234" s="33"/>
      <c r="D234" s="1"/>
      <c r="E234" s="3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23.25" customHeight="1">
      <c r="A235" s="1"/>
      <c r="B235" s="1"/>
      <c r="C235" s="33"/>
      <c r="D235" s="1"/>
      <c r="E235" s="3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23.25" customHeight="1">
      <c r="A236" s="1"/>
      <c r="B236" s="1"/>
      <c r="C236" s="33"/>
      <c r="D236" s="1"/>
      <c r="E236" s="3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23.25" customHeight="1">
      <c r="A237" s="1"/>
      <c r="B237" s="1"/>
      <c r="C237" s="33"/>
      <c r="D237" s="1"/>
      <c r="E237" s="3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23.25" customHeight="1">
      <c r="A238" s="1"/>
      <c r="B238" s="1"/>
      <c r="C238" s="33"/>
      <c r="D238" s="1"/>
      <c r="E238" s="3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23.25" customHeight="1">
      <c r="A239" s="1"/>
      <c r="B239" s="1"/>
      <c r="C239" s="33"/>
      <c r="D239" s="1"/>
      <c r="E239" s="3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23.25" customHeight="1">
      <c r="A240" s="1"/>
      <c r="B240" s="1"/>
      <c r="C240" s="33"/>
      <c r="D240" s="1"/>
      <c r="E240" s="3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23.25" customHeight="1">
      <c r="A241" s="1"/>
      <c r="B241" s="1"/>
      <c r="C241" s="33"/>
      <c r="D241" s="1"/>
      <c r="E241" s="3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23.25" customHeight="1">
      <c r="A242" s="1"/>
      <c r="B242" s="1"/>
      <c r="C242" s="33"/>
      <c r="D242" s="1"/>
      <c r="E242" s="3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23.25" customHeight="1">
      <c r="A243" s="1"/>
      <c r="B243" s="1"/>
      <c r="C243" s="33"/>
      <c r="D243" s="1"/>
      <c r="E243" s="3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23.25" customHeight="1">
      <c r="A244" s="1"/>
      <c r="B244" s="1"/>
      <c r="C244" s="33"/>
      <c r="D244" s="1"/>
      <c r="E244" s="3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23.25" customHeight="1">
      <c r="A245" s="1"/>
      <c r="B245" s="1"/>
      <c r="C245" s="33"/>
      <c r="D245" s="1"/>
      <c r="E245" s="3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23.25" customHeight="1">
      <c r="A246" s="1"/>
      <c r="B246" s="1"/>
      <c r="C246" s="33"/>
      <c r="D246" s="1"/>
      <c r="E246" s="3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23.25" customHeight="1">
      <c r="A247" s="1"/>
      <c r="B247" s="1"/>
      <c r="C247" s="33"/>
      <c r="D247" s="1"/>
      <c r="E247" s="3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23.25" customHeight="1">
      <c r="A248" s="1"/>
      <c r="B248" s="1"/>
      <c r="C248" s="33"/>
      <c r="D248" s="1"/>
      <c r="E248" s="3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23.25" customHeight="1">
      <c r="A249" s="1"/>
      <c r="B249" s="1"/>
      <c r="C249" s="33"/>
      <c r="D249" s="1"/>
      <c r="E249" s="3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23.25" customHeight="1">
      <c r="A250" s="1"/>
      <c r="B250" s="1"/>
      <c r="C250" s="33"/>
      <c r="D250" s="1"/>
      <c r="E250" s="3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23.25" customHeight="1">
      <c r="A251" s="1"/>
      <c r="B251" s="1"/>
      <c r="C251" s="33"/>
      <c r="D251" s="1"/>
      <c r="E251" s="3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23.25" customHeight="1">
      <c r="A252" s="1"/>
      <c r="B252" s="1"/>
      <c r="C252" s="33"/>
      <c r="D252" s="1"/>
      <c r="E252" s="3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23.25" customHeight="1">
      <c r="A253" s="1"/>
      <c r="B253" s="1"/>
      <c r="C253" s="33"/>
      <c r="D253" s="1"/>
      <c r="E253" s="3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23.25" customHeight="1">
      <c r="A254" s="1"/>
      <c r="B254" s="1"/>
      <c r="C254" s="33"/>
      <c r="D254" s="1"/>
      <c r="E254" s="3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23.25" customHeight="1">
      <c r="A255" s="1"/>
      <c r="B255" s="1"/>
      <c r="C255" s="33"/>
      <c r="D255" s="1"/>
      <c r="E255" s="3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23.25" customHeight="1">
      <c r="A256" s="1"/>
      <c r="B256" s="1"/>
      <c r="C256" s="33"/>
      <c r="D256" s="1"/>
      <c r="E256" s="3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23.25" customHeight="1">
      <c r="A257" s="1"/>
      <c r="B257" s="1"/>
      <c r="C257" s="33"/>
      <c r="D257" s="1"/>
      <c r="E257" s="3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23.25" customHeight="1">
      <c r="A258" s="1"/>
      <c r="B258" s="1"/>
      <c r="C258" s="33"/>
      <c r="D258" s="1"/>
      <c r="E258" s="3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23.25" customHeight="1">
      <c r="A259" s="1"/>
      <c r="B259" s="1"/>
      <c r="C259" s="33"/>
      <c r="D259" s="1"/>
      <c r="E259" s="3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23.25" customHeight="1">
      <c r="A260" s="1"/>
      <c r="B260" s="1"/>
      <c r="C260" s="33"/>
      <c r="D260" s="1"/>
      <c r="E260" s="3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23.25" customHeight="1">
      <c r="A261" s="1"/>
      <c r="B261" s="1"/>
      <c r="C261" s="33"/>
      <c r="D261" s="1"/>
      <c r="E261" s="3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23.25" customHeight="1">
      <c r="A262" s="1"/>
      <c r="B262" s="1"/>
      <c r="C262" s="33"/>
      <c r="D262" s="1"/>
      <c r="E262" s="3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23.25" customHeight="1">
      <c r="A263" s="1"/>
      <c r="B263" s="1"/>
      <c r="C263" s="33"/>
      <c r="D263" s="1"/>
      <c r="E263" s="3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23.25" customHeight="1">
      <c r="A264" s="1"/>
      <c r="B264" s="1"/>
      <c r="C264" s="33"/>
      <c r="D264" s="1"/>
      <c r="E264" s="3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23.25" customHeight="1">
      <c r="A265" s="1"/>
      <c r="B265" s="1"/>
      <c r="C265" s="33"/>
      <c r="D265" s="1"/>
      <c r="E265" s="3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23.25" customHeight="1">
      <c r="A266" s="1"/>
      <c r="B266" s="1"/>
      <c r="C266" s="33"/>
      <c r="D266" s="1"/>
      <c r="E266" s="3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23.25" customHeight="1">
      <c r="A267" s="1"/>
      <c r="B267" s="1"/>
      <c r="C267" s="33"/>
      <c r="D267" s="1"/>
      <c r="E267" s="3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23.25" customHeight="1">
      <c r="A268" s="1"/>
      <c r="B268" s="1"/>
      <c r="C268" s="33"/>
      <c r="D268" s="1"/>
      <c r="E268" s="3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23.25" customHeight="1">
      <c r="A269" s="1"/>
      <c r="B269" s="1"/>
      <c r="C269" s="33"/>
      <c r="D269" s="1"/>
      <c r="E269" s="3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23.25" customHeight="1">
      <c r="A270" s="1"/>
      <c r="B270" s="1"/>
      <c r="C270" s="33"/>
      <c r="D270" s="1"/>
      <c r="E270" s="3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23.25" customHeight="1">
      <c r="A271" s="1"/>
      <c r="B271" s="1"/>
      <c r="C271" s="33"/>
      <c r="D271" s="1"/>
      <c r="E271" s="3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23.25" customHeight="1">
      <c r="A272" s="1"/>
      <c r="B272" s="1"/>
      <c r="C272" s="33"/>
      <c r="D272" s="1"/>
      <c r="E272" s="3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23.25" customHeight="1">
      <c r="A273" s="1"/>
      <c r="B273" s="1"/>
      <c r="C273" s="33"/>
      <c r="D273" s="1"/>
      <c r="E273" s="3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23.25" customHeight="1">
      <c r="A274" s="1"/>
      <c r="B274" s="1"/>
      <c r="C274" s="33"/>
      <c r="D274" s="1"/>
      <c r="E274" s="3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23.25" customHeight="1">
      <c r="A275" s="1"/>
      <c r="B275" s="1"/>
      <c r="C275" s="33"/>
      <c r="D275" s="1"/>
      <c r="E275" s="3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23.25" customHeight="1">
      <c r="A276" s="1"/>
      <c r="B276" s="1"/>
      <c r="C276" s="33"/>
      <c r="D276" s="1"/>
      <c r="E276" s="3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23.25" customHeight="1">
      <c r="A277" s="1"/>
      <c r="B277" s="1"/>
      <c r="C277" s="33"/>
      <c r="D277" s="1"/>
      <c r="E277" s="3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23.25" customHeight="1">
      <c r="A278" s="1"/>
      <c r="B278" s="1"/>
      <c r="C278" s="33"/>
      <c r="D278" s="1"/>
      <c r="E278" s="3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23.25" customHeight="1">
      <c r="A279" s="1"/>
      <c r="B279" s="1"/>
      <c r="C279" s="33"/>
      <c r="D279" s="1"/>
      <c r="E279" s="3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23.25" customHeight="1">
      <c r="A280" s="1"/>
      <c r="B280" s="1"/>
      <c r="C280" s="33"/>
      <c r="D280" s="1"/>
      <c r="E280" s="3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23.25" customHeight="1">
      <c r="A281" s="1"/>
      <c r="B281" s="1"/>
      <c r="C281" s="33"/>
      <c r="D281" s="1"/>
      <c r="E281" s="3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23.25" customHeight="1">
      <c r="A282" s="1"/>
      <c r="B282" s="1"/>
      <c r="C282" s="33"/>
      <c r="D282" s="1"/>
      <c r="E282" s="3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23.25" customHeight="1">
      <c r="A283" s="1"/>
      <c r="B283" s="1"/>
      <c r="C283" s="33"/>
      <c r="D283" s="1"/>
      <c r="E283" s="3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23.25" customHeight="1">
      <c r="A284" s="1"/>
      <c r="B284" s="1"/>
      <c r="C284" s="33"/>
      <c r="D284" s="1"/>
      <c r="E284" s="3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23.25" customHeight="1">
      <c r="A285" s="1"/>
      <c r="B285" s="1"/>
      <c r="C285" s="33"/>
      <c r="D285" s="1"/>
      <c r="E285" s="3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23.25" customHeight="1">
      <c r="A286" s="1"/>
      <c r="B286" s="1"/>
      <c r="C286" s="33"/>
      <c r="D286" s="1"/>
      <c r="E286" s="3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23.25" customHeight="1">
      <c r="A287" s="1"/>
      <c r="B287" s="1"/>
      <c r="C287" s="33"/>
      <c r="D287" s="1"/>
      <c r="E287" s="3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23.25" customHeight="1">
      <c r="A288" s="1"/>
      <c r="B288" s="1"/>
      <c r="C288" s="33"/>
      <c r="D288" s="1"/>
      <c r="E288" s="3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23.25" customHeight="1">
      <c r="A289" s="1"/>
      <c r="B289" s="1"/>
      <c r="C289" s="33"/>
      <c r="D289" s="1"/>
      <c r="E289" s="3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23.25" customHeight="1">
      <c r="A290" s="1"/>
      <c r="B290" s="1"/>
      <c r="C290" s="33"/>
      <c r="D290" s="1"/>
      <c r="E290" s="3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23.25" customHeight="1">
      <c r="A291" s="1"/>
      <c r="B291" s="1"/>
      <c r="C291" s="33"/>
      <c r="D291" s="1"/>
      <c r="E291" s="3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23.25" customHeight="1">
      <c r="A292" s="1"/>
      <c r="B292" s="1"/>
      <c r="C292" s="33"/>
      <c r="D292" s="1"/>
      <c r="E292" s="3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23.25" customHeight="1">
      <c r="A293" s="1"/>
      <c r="B293" s="1"/>
      <c r="C293" s="33"/>
      <c r="D293" s="1"/>
      <c r="E293" s="3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23.25" customHeight="1">
      <c r="A294" s="1"/>
      <c r="B294" s="1"/>
      <c r="C294" s="33"/>
      <c r="D294" s="1"/>
      <c r="E294" s="3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23.25" customHeight="1">
      <c r="A295" s="1"/>
      <c r="B295" s="1"/>
      <c r="C295" s="33"/>
      <c r="D295" s="1"/>
      <c r="E295" s="3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23.25" customHeight="1">
      <c r="A296" s="1"/>
      <c r="B296" s="1"/>
      <c r="C296" s="33"/>
      <c r="D296" s="1"/>
      <c r="E296" s="3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23.25" customHeight="1">
      <c r="A297" s="1"/>
      <c r="B297" s="1"/>
      <c r="C297" s="33"/>
      <c r="D297" s="1"/>
      <c r="E297" s="3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23.25" customHeight="1">
      <c r="A298" s="1"/>
      <c r="B298" s="1"/>
      <c r="C298" s="33"/>
      <c r="D298" s="1"/>
      <c r="E298" s="3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23.25" customHeight="1">
      <c r="A299" s="1"/>
      <c r="B299" s="1"/>
      <c r="C299" s="33"/>
      <c r="D299" s="1"/>
      <c r="E299" s="3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23.25" customHeight="1">
      <c r="A300" s="1"/>
      <c r="B300" s="1"/>
      <c r="C300" s="33"/>
      <c r="D300" s="1"/>
      <c r="E300" s="3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23.25" customHeight="1">
      <c r="A301" s="1"/>
      <c r="B301" s="1"/>
      <c r="C301" s="33"/>
      <c r="D301" s="1"/>
      <c r="E301" s="3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23.25" customHeight="1">
      <c r="A302" s="1"/>
      <c r="B302" s="1"/>
      <c r="C302" s="33"/>
      <c r="D302" s="1"/>
      <c r="E302" s="3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23.25" customHeight="1">
      <c r="A303" s="1"/>
      <c r="B303" s="1"/>
      <c r="C303" s="33"/>
      <c r="D303" s="1"/>
      <c r="E303" s="3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23.25" customHeight="1">
      <c r="A304" s="1"/>
      <c r="B304" s="1"/>
      <c r="C304" s="33"/>
      <c r="D304" s="1"/>
      <c r="E304" s="3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23.25" customHeight="1">
      <c r="A305" s="1"/>
      <c r="B305" s="1"/>
      <c r="C305" s="33"/>
      <c r="D305" s="1"/>
      <c r="E305" s="3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23.25" customHeight="1">
      <c r="A306" s="1"/>
      <c r="B306" s="1"/>
      <c r="C306" s="33"/>
      <c r="D306" s="1"/>
      <c r="E306" s="3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23.25" customHeight="1">
      <c r="A307" s="1"/>
      <c r="B307" s="1"/>
      <c r="C307" s="33"/>
      <c r="D307" s="1"/>
      <c r="E307" s="3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23.25" customHeight="1">
      <c r="A308" s="1"/>
      <c r="B308" s="1"/>
      <c r="C308" s="33"/>
      <c r="D308" s="1"/>
      <c r="E308" s="3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23.25" customHeight="1">
      <c r="A309" s="1"/>
      <c r="B309" s="1"/>
      <c r="C309" s="33"/>
      <c r="D309" s="1"/>
      <c r="E309" s="3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23.25" customHeight="1">
      <c r="A310" s="1"/>
      <c r="B310" s="1"/>
      <c r="C310" s="33"/>
      <c r="D310" s="1"/>
      <c r="E310" s="3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23.25" customHeight="1">
      <c r="A311" s="1"/>
      <c r="B311" s="1"/>
      <c r="C311" s="33"/>
      <c r="D311" s="1"/>
      <c r="E311" s="3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23.25" customHeight="1">
      <c r="A312" s="1"/>
      <c r="B312" s="1"/>
      <c r="C312" s="33"/>
      <c r="D312" s="1"/>
      <c r="E312" s="3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23.25" customHeight="1">
      <c r="A313" s="1"/>
      <c r="B313" s="1"/>
      <c r="C313" s="33"/>
      <c r="D313" s="1"/>
      <c r="E313" s="3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23.25" customHeight="1">
      <c r="A314" s="1"/>
      <c r="B314" s="1"/>
      <c r="C314" s="33"/>
      <c r="D314" s="1"/>
      <c r="E314" s="3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23.25" customHeight="1">
      <c r="A315" s="1"/>
      <c r="B315" s="1"/>
      <c r="C315" s="33"/>
      <c r="D315" s="1"/>
      <c r="E315" s="3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23.25" customHeight="1">
      <c r="A316" s="1"/>
      <c r="B316" s="1"/>
      <c r="C316" s="33"/>
      <c r="D316" s="1"/>
      <c r="E316" s="3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23.25" customHeight="1">
      <c r="A317" s="1"/>
      <c r="B317" s="1"/>
      <c r="C317" s="33"/>
      <c r="D317" s="1"/>
      <c r="E317" s="3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23.25" customHeight="1">
      <c r="A318" s="1"/>
      <c r="B318" s="1"/>
      <c r="C318" s="33"/>
      <c r="D318" s="1"/>
      <c r="E318" s="3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23.25" customHeight="1">
      <c r="A319" s="1"/>
      <c r="B319" s="1"/>
      <c r="C319" s="33"/>
      <c r="D319" s="1"/>
      <c r="E319" s="3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23.25" customHeight="1">
      <c r="A320" s="1"/>
      <c r="B320" s="1"/>
      <c r="C320" s="33"/>
      <c r="D320" s="1"/>
      <c r="E320" s="3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23.25" customHeight="1">
      <c r="A321" s="1"/>
      <c r="B321" s="1"/>
      <c r="C321" s="33"/>
      <c r="D321" s="1"/>
      <c r="E321" s="3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23.25" customHeight="1">
      <c r="A322" s="1"/>
      <c r="B322" s="1"/>
      <c r="C322" s="33"/>
      <c r="D322" s="1"/>
      <c r="E322" s="3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23.25" customHeight="1">
      <c r="A323" s="1"/>
      <c r="B323" s="1"/>
      <c r="C323" s="33"/>
      <c r="D323" s="1"/>
      <c r="E323" s="3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23.25" customHeight="1">
      <c r="A324" s="1"/>
      <c r="B324" s="1"/>
      <c r="C324" s="33"/>
      <c r="D324" s="1"/>
      <c r="E324" s="3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23.25" customHeight="1">
      <c r="A325" s="1"/>
      <c r="B325" s="1"/>
      <c r="C325" s="33"/>
      <c r="D325" s="1"/>
      <c r="E325" s="3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23.25" customHeight="1">
      <c r="A326" s="1"/>
      <c r="B326" s="1"/>
      <c r="C326" s="33"/>
      <c r="D326" s="1"/>
      <c r="E326" s="3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23.25" customHeight="1">
      <c r="A327" s="1"/>
      <c r="B327" s="1"/>
      <c r="C327" s="33"/>
      <c r="D327" s="1"/>
      <c r="E327" s="3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23.25" customHeight="1">
      <c r="A328" s="1"/>
      <c r="B328" s="1"/>
      <c r="C328" s="33"/>
      <c r="D328" s="1"/>
      <c r="E328" s="3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23.25" customHeight="1">
      <c r="A329" s="1"/>
      <c r="B329" s="1"/>
      <c r="C329" s="33"/>
      <c r="D329" s="1"/>
      <c r="E329" s="3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23.25" customHeight="1">
      <c r="A330" s="1"/>
      <c r="B330" s="1"/>
      <c r="C330" s="33"/>
      <c r="D330" s="1"/>
      <c r="E330" s="3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23.25" customHeight="1">
      <c r="A331" s="1"/>
      <c r="B331" s="1"/>
      <c r="C331" s="33"/>
      <c r="D331" s="1"/>
      <c r="E331" s="3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23.25" customHeight="1">
      <c r="A332" s="1"/>
      <c r="B332" s="1"/>
      <c r="C332" s="33"/>
      <c r="D332" s="1"/>
      <c r="E332" s="3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23.25" customHeight="1">
      <c r="A333" s="1"/>
      <c r="B333" s="1"/>
      <c r="C333" s="33"/>
      <c r="D333" s="1"/>
      <c r="E333" s="3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23.25" customHeight="1">
      <c r="A334" s="1"/>
      <c r="B334" s="1"/>
      <c r="C334" s="33"/>
      <c r="D334" s="1"/>
      <c r="E334" s="3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23.25" customHeight="1">
      <c r="A335" s="1"/>
      <c r="B335" s="1"/>
      <c r="C335" s="33"/>
      <c r="D335" s="1"/>
      <c r="E335" s="3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23.25" customHeight="1">
      <c r="A336" s="1"/>
      <c r="B336" s="1"/>
      <c r="C336" s="33"/>
      <c r="D336" s="1"/>
      <c r="E336" s="3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23.25" customHeight="1">
      <c r="A337" s="1"/>
      <c r="B337" s="1"/>
      <c r="C337" s="33"/>
      <c r="D337" s="1"/>
      <c r="E337" s="3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23.25" customHeight="1">
      <c r="A338" s="1"/>
      <c r="B338" s="1"/>
      <c r="C338" s="33"/>
      <c r="D338" s="1"/>
      <c r="E338" s="3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23.25" customHeight="1">
      <c r="A339" s="1"/>
      <c r="B339" s="1"/>
      <c r="C339" s="33"/>
      <c r="D339" s="1"/>
      <c r="E339" s="3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23.25" customHeight="1">
      <c r="A340" s="1"/>
      <c r="B340" s="1"/>
      <c r="C340" s="33"/>
      <c r="D340" s="1"/>
      <c r="E340" s="3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23.25" customHeight="1">
      <c r="A341" s="1"/>
      <c r="B341" s="1"/>
      <c r="C341" s="33"/>
      <c r="D341" s="1"/>
      <c r="E341" s="3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23.25" customHeight="1">
      <c r="A342" s="1"/>
      <c r="B342" s="1"/>
      <c r="C342" s="33"/>
      <c r="D342" s="1"/>
      <c r="E342" s="3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23.25" customHeight="1">
      <c r="A343" s="1"/>
      <c r="B343" s="1"/>
      <c r="C343" s="33"/>
      <c r="D343" s="1"/>
      <c r="E343" s="3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23.25" customHeight="1">
      <c r="A344" s="1"/>
      <c r="B344" s="1"/>
      <c r="C344" s="33"/>
      <c r="D344" s="1"/>
      <c r="E344" s="3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23.25" customHeight="1">
      <c r="A345" s="1"/>
      <c r="B345" s="1"/>
      <c r="C345" s="33"/>
      <c r="D345" s="1"/>
      <c r="E345" s="3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23.25" customHeight="1">
      <c r="A346" s="1"/>
      <c r="B346" s="1"/>
      <c r="C346" s="33"/>
      <c r="D346" s="1"/>
      <c r="E346" s="3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23.25" customHeight="1">
      <c r="A347" s="1"/>
      <c r="B347" s="1"/>
      <c r="C347" s="33"/>
      <c r="D347" s="1"/>
      <c r="E347" s="3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23.25" customHeight="1">
      <c r="A348" s="1"/>
      <c r="B348" s="1"/>
      <c r="C348" s="33"/>
      <c r="D348" s="1"/>
      <c r="E348" s="3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23.25" customHeight="1">
      <c r="A349" s="1"/>
      <c r="B349" s="1"/>
      <c r="C349" s="33"/>
      <c r="D349" s="1"/>
      <c r="E349" s="33"/>
      <c r="F349" s="1"/>
      <c r="G349" s="1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23.25" customHeight="1">
      <c r="A350" s="1"/>
      <c r="B350" s="1"/>
      <c r="C350" s="33"/>
      <c r="D350" s="1"/>
      <c r="E350" s="33"/>
      <c r="F350" s="1"/>
      <c r="G350" s="1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23.25" customHeight="1">
      <c r="A351" s="1"/>
      <c r="B351" s="1"/>
      <c r="C351" s="33"/>
      <c r="D351" s="1"/>
      <c r="E351" s="33"/>
      <c r="F351" s="1"/>
      <c r="G351" s="1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23.25" customHeight="1">
      <c r="A352" s="1"/>
      <c r="B352" s="1"/>
      <c r="C352" s="33"/>
      <c r="D352" s="1"/>
      <c r="E352" s="33"/>
      <c r="F352" s="1"/>
      <c r="G352" s="1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23.25" customHeight="1">
      <c r="A353" s="1"/>
      <c r="B353" s="1"/>
      <c r="C353" s="33"/>
      <c r="D353" s="1"/>
      <c r="E353" s="33"/>
      <c r="F353" s="1"/>
      <c r="G353" s="1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23.25" customHeight="1">
      <c r="A354" s="1"/>
      <c r="B354" s="1"/>
      <c r="C354" s="33"/>
      <c r="D354" s="1"/>
      <c r="E354" s="33"/>
      <c r="F354" s="1"/>
      <c r="G354" s="1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23.25" customHeight="1">
      <c r="A355" s="1"/>
      <c r="B355" s="1"/>
      <c r="C355" s="33"/>
      <c r="D355" s="1"/>
      <c r="E355" s="33"/>
      <c r="F355" s="1"/>
      <c r="G355" s="1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23.25" customHeight="1">
      <c r="A356" s="1"/>
      <c r="B356" s="1"/>
      <c r="C356" s="33"/>
      <c r="D356" s="1"/>
      <c r="E356" s="33"/>
      <c r="F356" s="1"/>
      <c r="G356" s="1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23.25" customHeight="1">
      <c r="A357" s="1"/>
      <c r="B357" s="1"/>
      <c r="C357" s="33"/>
      <c r="D357" s="1"/>
      <c r="E357" s="33"/>
      <c r="F357" s="1"/>
      <c r="G357" s="1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23.25" customHeight="1">
      <c r="A358" s="1"/>
      <c r="B358" s="1"/>
      <c r="C358" s="33"/>
      <c r="D358" s="1"/>
      <c r="E358" s="33"/>
      <c r="F358" s="1"/>
      <c r="G358" s="1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23.25" customHeight="1">
      <c r="A359" s="1"/>
      <c r="B359" s="1"/>
      <c r="C359" s="33"/>
      <c r="D359" s="1"/>
      <c r="E359" s="33"/>
      <c r="F359" s="1"/>
      <c r="G359" s="1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23.25" customHeight="1">
      <c r="A360" s="1"/>
      <c r="B360" s="1"/>
      <c r="C360" s="33"/>
      <c r="D360" s="1"/>
      <c r="E360" s="33"/>
      <c r="F360" s="1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23.25" customHeight="1">
      <c r="A361" s="1"/>
      <c r="B361" s="1"/>
      <c r="C361" s="33"/>
      <c r="D361" s="1"/>
      <c r="E361" s="33"/>
      <c r="F361" s="1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23.25" customHeight="1">
      <c r="A362" s="1"/>
      <c r="B362" s="1"/>
      <c r="C362" s="33"/>
      <c r="D362" s="1"/>
      <c r="E362" s="33"/>
      <c r="F362" s="1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23.25" customHeight="1">
      <c r="A363" s="1"/>
      <c r="B363" s="1"/>
      <c r="C363" s="33"/>
      <c r="D363" s="1"/>
      <c r="E363" s="33"/>
      <c r="F363" s="1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23.25" customHeight="1">
      <c r="A364" s="1"/>
      <c r="B364" s="1"/>
      <c r="C364" s="33"/>
      <c r="D364" s="1"/>
      <c r="E364" s="33"/>
      <c r="F364" s="1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23.25" customHeight="1">
      <c r="A365" s="1"/>
      <c r="B365" s="1"/>
      <c r="C365" s="33"/>
      <c r="D365" s="1"/>
      <c r="E365" s="33"/>
      <c r="F365" s="1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23.25" customHeight="1">
      <c r="A366" s="1"/>
      <c r="B366" s="1"/>
      <c r="C366" s="33"/>
      <c r="D366" s="1"/>
      <c r="E366" s="33"/>
      <c r="F366" s="1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23.25" customHeight="1">
      <c r="A367" s="4"/>
      <c r="B367" s="1"/>
      <c r="C367" s="33"/>
      <c r="D367" s="1"/>
      <c r="E367" s="33"/>
      <c r="F367" s="1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23.25" customHeight="1">
      <c r="A368" s="4"/>
      <c r="B368" s="1"/>
      <c r="C368" s="33"/>
      <c r="D368" s="1"/>
      <c r="E368" s="33"/>
      <c r="F368" s="1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23.25" customHeight="1">
      <c r="A369" s="4"/>
      <c r="B369" s="1"/>
      <c r="C369" s="33"/>
      <c r="D369" s="1"/>
      <c r="E369" s="33"/>
      <c r="F369" s="1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23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23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23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23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23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23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23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23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23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23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23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23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23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23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23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23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23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23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23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23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23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23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23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23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23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23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23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23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23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23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23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23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23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23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23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23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23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23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23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23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23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23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23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23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23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23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23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23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23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23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23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23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23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23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23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23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23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23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23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23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23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23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23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23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23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23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23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23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23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23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23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23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23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23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23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23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23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23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23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23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23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23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23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23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23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23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23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23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23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23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23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23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23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23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23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23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23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23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23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23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23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23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23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23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23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23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23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23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23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23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23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23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23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23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23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23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23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23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23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23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23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23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23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23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23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23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23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23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23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23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23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23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23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23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23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23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23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23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23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23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23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23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23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23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23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23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23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23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23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23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23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23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23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23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23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23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23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23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23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23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23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23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23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23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23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23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23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23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23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23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23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23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23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23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23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23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23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23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23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23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23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23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23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23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23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23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23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23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23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23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23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23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23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23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23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23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23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23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23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23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23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23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23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23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23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23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23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23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23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23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23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23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23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23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23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23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23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23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23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23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23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23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23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23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23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23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23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23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23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23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23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23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23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23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23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23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23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23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23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23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23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23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23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23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23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23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23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23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23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23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23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23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23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23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23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23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23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23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23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23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23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23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23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23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23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23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23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23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23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23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23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23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23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23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23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23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23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23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23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23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23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23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23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23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23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23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23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23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23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23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23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23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23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23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23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23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23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23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23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23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23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23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23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23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23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23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23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23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23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23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23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23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23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23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23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23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23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23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23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23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23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23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23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23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23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23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23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23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23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23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23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23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23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23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23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23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23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23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23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23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23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23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23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23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23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23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23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23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23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23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23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23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23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23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23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23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23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23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23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23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23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23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23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23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23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23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23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23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23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23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23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23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23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23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23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23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23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23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23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23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23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23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23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23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23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23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23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23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23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23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23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23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23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23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23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23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23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23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23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23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23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23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23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23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23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23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23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23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23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23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23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23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23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23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23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23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23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23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23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23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23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23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23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23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23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23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23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23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23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23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23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23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23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23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23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23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23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23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23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23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23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23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23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23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23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23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23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23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23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23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23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23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23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23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23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23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23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23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23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23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23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23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23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23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23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23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23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23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23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23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23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23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23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23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23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23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23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23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23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23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23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23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23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23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23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23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23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23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23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23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23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23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23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23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23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23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23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23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23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23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23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23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23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23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23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23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23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23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23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23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23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23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23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23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23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23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23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23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23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23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23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23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23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23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23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23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23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23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23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23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23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23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23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23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23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23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23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23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23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23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23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23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23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23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23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23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23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23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23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23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23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23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23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23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23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23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23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23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23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23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23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23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23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23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23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23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23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23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23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23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23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23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23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23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23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23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23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23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23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23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23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23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23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23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23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23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23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23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23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23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23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23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23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23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23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23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23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23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23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23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23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23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23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23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23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23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23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23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23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23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23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23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23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23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23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23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23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23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23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23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23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23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23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23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23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23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23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23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23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23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23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23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23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23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23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23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23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23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23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ht="23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ht="23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ht="23.2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ht="23.2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ht="23.2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ht="23.2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ht="23.2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ht="23.2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ht="23.2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ht="23.2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ht="23.2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ht="23.2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ht="23.2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ht="23.2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ht="23.2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ht="23.2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ht="23.2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ht="23.2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ht="15" customHeight="1">
      <c r="A1027" s="4"/>
      <c r="B1027" s="4"/>
      <c r="C1027" s="4"/>
      <c r="D1027" s="4"/>
      <c r="E1027" s="4"/>
      <c r="F1027" s="4"/>
      <c r="G1027" s="4"/>
    </row>
    <row r="1028" spans="1:28" ht="15" customHeight="1">
      <c r="A1028" s="4"/>
      <c r="B1028" s="4"/>
      <c r="C1028" s="4"/>
      <c r="D1028" s="4"/>
      <c r="E1028" s="4"/>
      <c r="F1028" s="4"/>
      <c r="G1028" s="4"/>
    </row>
    <row r="1029" spans="1:28" ht="15" customHeight="1">
      <c r="A1029" s="4"/>
      <c r="B1029" s="4"/>
      <c r="C1029" s="4"/>
      <c r="D1029" s="4"/>
      <c r="E1029" s="4"/>
      <c r="F1029" s="4"/>
      <c r="G1029" s="4"/>
    </row>
    <row r="1030" spans="1:28" ht="15" customHeight="1">
      <c r="A1030" s="4"/>
      <c r="B1030" s="4"/>
      <c r="C1030" s="4"/>
      <c r="D1030" s="4"/>
      <c r="E1030" s="4"/>
      <c r="F1030" s="4"/>
      <c r="G1030" s="4"/>
    </row>
    <row r="1031" spans="1:28" ht="15" customHeight="1">
      <c r="A1031" s="4"/>
      <c r="B1031" s="4"/>
      <c r="C1031" s="4"/>
      <c r="D1031" s="4"/>
      <c r="E1031" s="4"/>
      <c r="F1031" s="4"/>
      <c r="G1031" s="4"/>
    </row>
    <row r="1032" spans="1:28" ht="15" customHeight="1">
      <c r="A1032" s="4"/>
      <c r="B1032" s="4"/>
      <c r="C1032" s="4"/>
      <c r="D1032" s="4"/>
      <c r="E1032" s="4"/>
      <c r="F1032" s="4"/>
      <c r="G1032" s="4"/>
    </row>
    <row r="1033" spans="1:28" ht="15" customHeight="1">
      <c r="A1033" s="4"/>
      <c r="B1033" s="4"/>
      <c r="C1033" s="4"/>
      <c r="D1033" s="4"/>
      <c r="E1033" s="4"/>
      <c r="F1033" s="4"/>
      <c r="G1033" s="4"/>
    </row>
    <row r="1034" spans="1:28" ht="15" customHeight="1">
      <c r="A1034" s="4"/>
      <c r="B1034" s="4"/>
      <c r="C1034" s="4"/>
      <c r="D1034" s="4"/>
      <c r="E1034" s="4"/>
      <c r="F1034" s="4"/>
      <c r="G1034" s="4"/>
    </row>
    <row r="1035" spans="1:28" ht="15" customHeight="1">
      <c r="A1035" s="4"/>
      <c r="B1035" s="4"/>
      <c r="C1035" s="4"/>
      <c r="D1035" s="4"/>
      <c r="E1035" s="4"/>
      <c r="F1035" s="4"/>
      <c r="G1035" s="4"/>
    </row>
    <row r="1036" spans="1:28" ht="15" customHeight="1">
      <c r="A1036" s="4"/>
      <c r="B1036" s="4"/>
      <c r="C1036" s="4"/>
      <c r="D1036" s="4"/>
      <c r="E1036" s="4"/>
      <c r="F1036" s="4"/>
      <c r="G1036" s="4"/>
    </row>
    <row r="1037" spans="1:28" ht="15" customHeight="1">
      <c r="A1037" s="4"/>
      <c r="B1037" s="4"/>
      <c r="C1037" s="4"/>
      <c r="D1037" s="4"/>
      <c r="E1037" s="4"/>
      <c r="F1037" s="4"/>
      <c r="G1037" s="4"/>
    </row>
    <row r="1038" spans="1:28" ht="15" customHeight="1">
      <c r="A1038" s="4"/>
      <c r="B1038" s="4"/>
      <c r="C1038" s="4"/>
      <c r="D1038" s="4"/>
      <c r="E1038" s="4"/>
      <c r="F1038" s="4"/>
    </row>
    <row r="1039" spans="1:28" ht="15" customHeight="1">
      <c r="A1039" s="4"/>
      <c r="B1039" s="4"/>
      <c r="C1039" s="4"/>
      <c r="D1039" s="4"/>
      <c r="E1039" s="4"/>
      <c r="F1039" s="4"/>
    </row>
    <row r="1040" spans="1:28" ht="15" customHeight="1">
      <c r="A1040" s="4"/>
      <c r="B1040" s="4"/>
      <c r="C1040" s="4"/>
      <c r="D1040" s="4"/>
      <c r="E1040" s="4"/>
      <c r="F1040" s="4"/>
    </row>
    <row r="1041" spans="1:6" ht="15" customHeight="1">
      <c r="A1041" s="4"/>
      <c r="B1041" s="4"/>
      <c r="C1041" s="4"/>
      <c r="D1041" s="4"/>
      <c r="E1041" s="4"/>
      <c r="F1041" s="4"/>
    </row>
    <row r="1042" spans="1:6" ht="15" customHeight="1">
      <c r="A1042" s="4"/>
      <c r="B1042" s="4"/>
      <c r="C1042" s="4"/>
      <c r="D1042" s="4"/>
      <c r="E1042" s="4"/>
      <c r="F1042" s="4"/>
    </row>
    <row r="1043" spans="1:6" ht="15" customHeight="1">
      <c r="A1043" s="4"/>
      <c r="B1043" s="4"/>
      <c r="C1043" s="4"/>
      <c r="D1043" s="4"/>
      <c r="E1043" s="4"/>
      <c r="F1043" s="4"/>
    </row>
    <row r="1044" spans="1:6" ht="15" customHeight="1">
      <c r="A1044" s="4"/>
      <c r="B1044" s="4"/>
      <c r="C1044" s="4"/>
      <c r="D1044" s="4"/>
      <c r="E1044" s="4"/>
      <c r="F1044" s="4"/>
    </row>
    <row r="1045" spans="1:6" ht="15" customHeight="1">
      <c r="B1045" s="4"/>
      <c r="C1045" s="4"/>
      <c r="D1045" s="4"/>
      <c r="E1045" s="4"/>
      <c r="F1045" s="4"/>
    </row>
    <row r="1046" spans="1:6" ht="15" customHeight="1">
      <c r="B1046" s="4"/>
      <c r="C1046" s="4"/>
      <c r="D1046" s="4"/>
      <c r="E1046" s="4"/>
      <c r="F1046" s="4"/>
    </row>
    <row r="1047" spans="1:6" ht="15" customHeight="1">
      <c r="B1047" s="4"/>
      <c r="C1047" s="4"/>
      <c r="D1047" s="4"/>
      <c r="E1047" s="4"/>
      <c r="F1047" s="4"/>
    </row>
  </sheetData>
  <mergeCells count="31">
    <mergeCell ref="B151:F151"/>
    <mergeCell ref="B168:E168"/>
    <mergeCell ref="B169:D169"/>
    <mergeCell ref="B149:D149"/>
    <mergeCell ref="B155:D155"/>
    <mergeCell ref="B157:F157"/>
    <mergeCell ref="B161:D161"/>
    <mergeCell ref="B163:F163"/>
    <mergeCell ref="B166:D166"/>
    <mergeCell ref="F168:F170"/>
    <mergeCell ref="B170:D170"/>
    <mergeCell ref="B120:F120"/>
    <mergeCell ref="B129:D129"/>
    <mergeCell ref="B140:D140"/>
    <mergeCell ref="B141:D141"/>
    <mergeCell ref="B143:F143"/>
    <mergeCell ref="B66:F66"/>
    <mergeCell ref="B80:D80"/>
    <mergeCell ref="B88:D88"/>
    <mergeCell ref="B117:D117"/>
    <mergeCell ref="B118:D118"/>
    <mergeCell ref="B24:F25"/>
    <mergeCell ref="B26:F26"/>
    <mergeCell ref="B50:D50"/>
    <mergeCell ref="B63:D63"/>
    <mergeCell ref="B64:D64"/>
    <mergeCell ref="B5:C5"/>
    <mergeCell ref="D6:D14"/>
    <mergeCell ref="B16:C16"/>
    <mergeCell ref="D16:D22"/>
    <mergeCell ref="B21:C21"/>
  </mergeCells>
  <conditionalFormatting sqref="C22">
    <cfRule type="cellIs" dxfId="6" priority="1" operator="lessThan">
      <formula>0</formula>
    </cfRule>
    <cfRule type="cellIs" dxfId="5" priority="2" operator="greaterThan">
      <formula>0</formula>
    </cfRule>
  </conditionalFormatting>
  <hyperlinks>
    <hyperlink ref="F82" r:id="rId1" location="is_advertising=true&amp;searchVariation=MLAU200140133&amp;backend_model=search-backend&amp;position=6&amp;search_layout=grid&amp;type=pad&amp;tracking_id=736d9400-cf55-498d-9204-ec9e40050f83&amp;ad_domain=VQCATCORE_LST&amp;ad_position=6&amp;ad_click_id=OWJkMjViYTctNjE4ZC00MDQ0LTlhZGMtYmQ1MTZlODNmOWJk" xr:uid="{55A80C6C-AE8B-49F7-AEC4-305F6E33CC8D}"/>
    <hyperlink ref="F83" r:id="rId2" location="polycard_client=search-nordic&amp;searchVariation=185682344224&amp;search_layout=grid&amp;position=23&amp;type=item&amp;tracking_id=0e6d906c-0ef5-4a1c-95f0-22b6a516b5a8" xr:uid="{AEFA17A9-33A8-4C7F-B0BF-BAE5C7687FED}"/>
    <hyperlink ref="F52" r:id="rId3" location="polycard_client=search-nordic&amp;searchVariation=186432000081&amp;search_layout=grid&amp;position=1&amp;type=item&amp;override_free-shipping=true&amp;tracking_id=f6edfa88-3975-4da2-bff6-97b1e06554b7" xr:uid="{E106B93D-0F5D-4D50-95BE-D77C988A5337}"/>
    <hyperlink ref="F84" r:id="rId4" location="is_advertising=true&amp;searchVariation=MLAU3161658736&amp;backend_model=search-backend&amp;position=2&amp;search_layout=grid&amp;type=pad&amp;tracking_id=8ac7efe1-eaea-46a3-991b-eaccd2126c63&amp;ad_domain=VQCATCORE_LST&amp;ad_position=2&amp;ad_click_id=YTYzMTIzYWUtMzQxYy00NDhhLTgzYTUtNWMwYmE1YmVkOWYw" xr:uid="{8ECD552C-992E-4E03-B135-CDDCBCF4E77B}"/>
    <hyperlink ref="F85" r:id="rId5" location="polycard_client=search-nordic&amp;search_layout=stack&amp;position=4&amp;type=product&amp;tracking_id=8262712c-8d1e-4c45-bdb9-7cfcf0d7b9d8&amp;wid=MLA2040512980&amp;sid=search" xr:uid="{E48FE371-E649-4F13-9FDD-93BB2D7FDF55}"/>
    <hyperlink ref="F87" r:id="rId6" location="polycard_client=search-nordic&amp;search_layout=grid&amp;position=5&amp;type=product&amp;tracking_id=f0ada5be-161d-4d08-9629-826ba6077733&amp;wid=MLA2374401720&amp;sid=search" xr:uid="{C39DD27C-9007-4560-AAAD-FDE90AC0CC51}"/>
    <hyperlink ref="F86" r:id="rId7" location="is_advertising=true&amp;searchVariation=176836974076&amp;backend_model=search-backend&amp;position=1&amp;search_layout=grid&amp;type=pad&amp;tracking_id=bc95a772-1c86-4512-86de-94f812ed372e&amp;ad_domain=VQCATCORE_LST&amp;ad_position=1&amp;ad_click_id=YzdmMjQ1MmEtYTVlNy00MjA4LTgwY2QtZWQxYmM5OWJhNmZi" xr:uid="{30047895-A25C-4376-B65C-C811D292E8A1}"/>
    <hyperlink ref="F153" r:id="rId8" xr:uid="{79EF2C25-EEA4-431B-BF25-DADD05174403}"/>
    <hyperlink ref="F68" r:id="rId9" location="is_advertising=true&amp;searchVariation=MLAU830013252&amp;backend_model=search-backend&amp;position=3&amp;search_layout=grid&amp;type=pad&amp;tracking_id=17cf2c44-9b7d-4e5b-b276-73dbd4395a26&amp;ad_domain=VQCATCORE_LST&amp;ad_position=3&amp;ad_click_id=Yzc1ZGMyMzUtMjkwNy00MzhmLWEyMWMtNjJjZTg3YWJlMzA1" xr:uid="{982DDCFA-4097-415B-9EDD-6D1665338ABB}"/>
    <hyperlink ref="F69" r:id="rId10" location="polycard_client=search-nordic&amp;search_layout=grid&amp;position=22&amp;type=product&amp;tracking_id=70cb9801-7eea-4574-8c7a-09d7651f4296&amp;wid=MLA2180563216&amp;sid=search" xr:uid="{3789E85E-8B7E-425A-BB1B-9FA5E06CCB46}"/>
    <hyperlink ref="F70" r:id="rId11" location="polycard_client=search-nordic&amp;search_layout=grid&amp;position=5&amp;type=product&amp;tracking_id=8435eb2e-9858-424b-af0b-270f91fe8b55&amp;wid=MLA1502989949&amp;sid=search" xr:uid="{DFE9A916-C153-4D96-BF70-98D825499914}"/>
    <hyperlink ref="F73" r:id="rId12" location="polycard_client=search-nordic&amp;search_layout=stack&amp;position=4&amp;type=product&amp;tracking_id=8755f57c-9188-403f-ae21-1b6c880fe342&amp;wid=MLA2357264204&amp;sid=search" xr:uid="{BFAA722E-E66E-49B2-8244-852FE9D89F0A}"/>
    <hyperlink ref="F79" r:id="rId13" location="polycard_client=search_best-seller&amp;tracking_id=cecf957d-e6e2-49c9-b8d0-ddb56c2e4589&amp;wid=MLA2029763478&amp;sid=search" xr:uid="{54C87F33-15AC-460F-BE48-A4C8BEC529D9}"/>
    <hyperlink ref="F90" r:id="rId14" location="polycard_client=recommendations_vip-v2p&amp;reco_backend=base&amp;reco_model=rk_online_v4_retsys_vpp_v2p%2C+coldstart_low_exposition%2C+coldstart_high_exposition&amp;reco_client=vip-v2p&amp;reco_item_pos=0&amp;reco_backend_type=low_level&amp;reco_id=f79bce16-6894-460f-9e47-e499f73ec7c8&amp;wid=MLA1262561244&amp;sid=recos" xr:uid="{2B9BD76F-45B3-4AF0-B2A3-947227E687D3}"/>
    <hyperlink ref="F92" r:id="rId15" location="polycard_client=search-nordic&amp;search_layout=grid&amp;position=14&amp;type=product&amp;tracking_id=1c02ada9-9111-4c90-8996-a5125503511c&amp;wid=MLA2112550644&amp;sid=search" xr:uid="{94ABE58C-854B-4309-B103-5F84654D7FED}"/>
    <hyperlink ref="F91" r:id="rId16" location="polycard_client=search-nordic&amp;search_layout=grid&amp;position=1&amp;type=product&amp;tracking_id=1b3e8c32-074c-423c-8ad8-deccd4f88eb6&amp;wid=MLA1275676463&amp;sid=search" xr:uid="{B9288EC2-493C-46D1-90C7-5C77D68E3C70}"/>
    <hyperlink ref="F125" r:id="rId17" location="polycard_client=search-nordic&amp;search_layout=grid&amp;position=8&amp;type=product&amp;tracking_id=b68b25b1-351f-4519-8e96-eee6040234af&amp;wid=MLA2190716176&amp;sid=search" xr:uid="{882224B4-8517-481E-BB88-271D3BBCD6F8}"/>
    <hyperlink ref="F124" r:id="rId18" xr:uid="{ADA071C6-7BE5-41FB-8837-D110221F2ED8}"/>
    <hyperlink ref="F53" r:id="rId19" location="polycard_client=search-nordic&amp;search_layout=grid&amp;position=18&amp;type=product&amp;tracking_id=d2ab40d6-888c-4a85-88f9-8f88aba2f057&amp;wid=MLA1501518013&amp;sid=search" xr:uid="{87E74181-B7E4-4BB9-8553-095B685AA74D}"/>
    <hyperlink ref="F128" r:id="rId20" location="polycard_client=search_best-seller&amp;tracking_id=cecf957d-e6e2-49c9-b8d0-ddb56c2e4589&amp;wid=MLA2029763478&amp;sid=search" xr:uid="{D292D0DA-D536-4BF7-ABF2-7013F82F3853}"/>
    <hyperlink ref="F126" r:id="rId21" location="polycard_client=search-nordic&amp;searchVariation=179709857686&amp;search_layout=grid&amp;position=4&amp;type=item&amp;tracking_id=6798a9e0-e270-4971-ba71-9e28bcb16e73" xr:uid="{0F2C9139-3F61-4210-B2F0-393779041D40}"/>
    <hyperlink ref="F122" r:id="rId22" location="reviews" xr:uid="{A73F8180-4563-45CB-AEB0-431E56F83C3C}"/>
    <hyperlink ref="F123" r:id="rId23" location="is_advertising=true&amp;searchVariation=174371857089&amp;backend_model=search-backend&amp;position=1&amp;search_layout=grid&amp;type=pad&amp;tracking_id=4e807569-5df9-4182-aef9-9bab7350abcb&amp;ad_domain=VQCATCORE_LST&amp;ad_position=1&amp;ad_click_id=YjU2YzczNzYtOGVjZi00ODBkLWJmZjktZDRhNDM3NmNjMzY1" xr:uid="{734B6898-CEDE-4472-A257-2A2AF47A980B}"/>
    <hyperlink ref="F54" r:id="rId24" location="polycard_client=search-nordic&amp;search_layout=grid&amp;position=27&amp;type=product&amp;tracking_id=99aaead4-3a7a-454e-aa9d-f8c9e5a827e0&amp;wid=MLA1500582281&amp;sid=search" xr:uid="{C7C924D5-CE0A-4087-B540-4170CC863558}"/>
    <hyperlink ref="F55" r:id="rId25" location="is_advertising=true&amp;searchVariation=MLAU153690294&amp;backend_model=search-backend&amp;position=20&amp;search_layout=grid&amp;type=pad&amp;tracking_id=f7fd99c3-0633-4a80-a1bd-22364589428a&amp;ad_domain=VQCATCORE_LST&amp;ad_position=20&amp;ad_click_id=MjBlYzUxNzItNDZmZS00YTM3LWFmMzYtMTRiNzA2YjQwZDk0" xr:uid="{7A3207DA-403C-41F2-AE44-955C72A86AD6}"/>
    <hyperlink ref="F133" r:id="rId26" xr:uid="{0D9A7328-D479-4318-A766-EC6A25455568}"/>
    <hyperlink ref="F57" r:id="rId27" location="polycard_client=recommendations_vip-v2p&amp;reco_backend=coldstart_high&amp;reco_model=coldstart_high_exposition%2C+rk_online_v4_retsys_vpp_v2p%2C+coldstart_low_exposition&amp;reco_client=vip-v2p&amp;reco_item_pos=0&amp;reco_backend_type=low_level&amp;reco_id=20b2af65-783f-41b2-9a5b-065648332042" xr:uid="{8D35FA97-E5A1-4AA9-A5E5-43F819E29EAB}"/>
    <hyperlink ref="F58" r:id="rId28" location="polycard_client=recommendations_pdp-pads-up&amp;reco_backend=recomm_platform_base_merge_pads_rfa&amp;wid=MLA1384351562&amp;reco_model=search_recos_backend_merge&amp;reco_client=pdp-pads-up&amp;reco_item_pos=1&amp;reco_backend_type=low_level&amp;reco_id=c4cc76c5-7439-4178-a3bf-feac3d8c393c&amp;sid=recos&amp;is_advertising=true&amp;ad_domain=PDPDESKTOP_UP&amp;ad_position=2&amp;ad_click_id=Y2FlMThhNTQtNzhkMC00N2QwLWIzZTUtM2VjNWVhYzA5MDdh" xr:uid="{5B7A32C5-34D5-44D0-B3DB-1E11138B95C1}"/>
    <hyperlink ref="F59" r:id="rId29" location="is_advertising=true&amp;searchVariation=MLA21049349&amp;backend_model=search-backend&amp;position=2&amp;search_layout=grid&amp;type=pad&amp;tracking_id=b9b1dafa-2a7f-40ce-bb38-cd2085deaae7&amp;ad_domain=VQCATCORE_LST&amp;ad_position=2&amp;ad_click_id=NTEwMGM0MjQtMDUzMS00MWY2LWE2NmQtZjBiOTNhMjVmYTE3" xr:uid="{A616EE0C-0DB8-4D48-BC62-867D635AFBDA}"/>
    <hyperlink ref="F135" r:id="rId30" location="reviews" xr:uid="{3B24C568-9570-4483-943F-E2708F439CD7}"/>
    <hyperlink ref="F136" r:id="rId31" xr:uid="{F70F45E5-6E6C-4044-81E4-C7BAED85833F}"/>
    <hyperlink ref="F28" r:id="rId32" location="polycard_client=search-nordic&amp;search_layout=grid&amp;position=4&amp;type=product&amp;tracking_id=594a99b3-2292-42dd-bae9-b15f2f6ac41c&amp;wid=MLA2223505920&amp;sid=search" xr:uid="{C254D6D1-7FDF-4A92-AEB9-0DD9CAD69360}"/>
    <hyperlink ref="F30" r:id="rId33" location="polycard_client=search-nordic&amp;search_layout=grid&amp;position=4&amp;type=product&amp;tracking_id=5878ddec-7178-46f2-b823-c8ba9e52304b&amp;wid=MLA1451911182&amp;sid=search" xr:uid="{AE1AA319-557A-4454-BA5E-6A88869A23ED}"/>
    <hyperlink ref="F32" r:id="rId34" location="polycard_client=search-nordic&amp;search_layout=stack&amp;position=8&amp;type=product&amp;tracking_id=7b4e6600-e6e9-4354-8c0e-85d92f80a60a&amp;wid=MLA2186306576&amp;sid=search" xr:uid="{1D7EB6B1-A244-473E-A1A0-2083988A754E}"/>
    <hyperlink ref="F29" r:id="rId35" location="polycard_client=search-nordic&amp;search_layout=grid&amp;position=4&amp;type=product&amp;tracking_id=dbbee2cd-1cb9-4196-8d00-a2f1d11a3721&amp;wid=MLA1542813803&amp;sid=search" xr:uid="{F4DAB9FD-B909-47C1-9050-BB594D037BA3}"/>
    <hyperlink ref="F31" r:id="rId36" location="is_advertising=true&amp;searchVariation=MLA44546053&amp;backend_model=search-backend&amp;position=1&amp;search_layout=grid&amp;type=pad&amp;tracking_id=e390d4f6-0a60-44d1-af8c-d388523f73e6&amp;ad_domain=VQCATCORE_LST&amp;ad_position=1&amp;ad_click_id=Yzk4ZmI4ZWMtNDZhMC00YzRlLTliYTUtM2E4MGQxODc5NTc2" xr:uid="{5C1C6D3A-F00F-418C-9CD3-16665C60F3F4}"/>
    <hyperlink ref="F33" r:id="rId37" location="polycard_client=recommendations_vip-pads-up&amp;reco_backend=recomm_platform_base_pads_rfa_marketplace&amp;wid=MLA2059843224&amp;reco_model=rk_ent_v2_retsys_ads&amp;reco_client=vip-pads-up&amp;reco_item_pos=0&amp;reco_backend_type=low_level&amp;reco_id=1eb3d6ca-2cdc-45d2-9ba0-0801ee21e108&amp;sid=recos&amp;is_advertising=true&amp;ad_domain=VIPDESKTOP_UP&amp;ad_position=1&amp;ad_click_id=ODhiNGY0OTAtYTNhZC00NTdlLWJmN2MtZDQ0YTYyM2M4ZWY4" xr:uid="{02D62E87-A8F2-408D-9E05-A14A1D87F80C}"/>
    <hyperlink ref="F36" r:id="rId38" location="is_advertising=true&amp;searchVariation=MLA54176014&amp;backend_model=search-backend&amp;position=1&amp;search_layout=grid&amp;type=pad&amp;tracking_id=d3d9a676-bd06-4a1b-9520-7b6cfa7ee28a&amp;ad_domain=VQCATCORE_LST&amp;ad_position=1&amp;ad_click_id=MDdjMGJjODYtNDg0NS00ZmZmLThjYTctZTk5ZWVhZTUxOWUx" xr:uid="{DE544FC3-E587-43F6-826D-761FDF3A3D0D}"/>
    <hyperlink ref="F37" r:id="rId39" xr:uid="{DD2CCF46-F884-4B0E-BACE-D73E0C851190}"/>
    <hyperlink ref="F38" r:id="rId40" location="is_advertising=true&amp;searchVariation=175729126608&amp;backend_model=search-backend&amp;position=3&amp;search_layout=grid&amp;type=pad&amp;tracking_id=b91c0726-e2c1-4714-bd4c-551d4a2679a0&amp;ad_domain=VQCATCORE_LST&amp;ad_position=3&amp;ad_click_id=YzczMDI2YjctYWJkMS00Yjk4LWIzY2QtYTRiMjRlMTFlM2Nl" xr:uid="{E40222F1-CE83-4F0A-8B68-C4A71483AABA}"/>
    <hyperlink ref="F61" r:id="rId41" location="polycard_client=search-nordic&amp;search_layout=grid&amp;position=22&amp;type=product&amp;tracking_id=f6f1fab9-7835-444a-8319-5ce6b4146a62&amp;wid=MLA2204770294&amp;sid=search" xr:uid="{4801961A-A200-4359-91BF-E7FD385BA610}"/>
    <hyperlink ref="F39" r:id="rId42" location="polycard_client=search-nordic&amp;search_layout=grid&amp;position=9&amp;type=product&amp;tracking_id=ee7faa4f-75d1-4e40-97c1-3b924b11bb7d&amp;wid=MLA1491900995&amp;sid=search" xr:uid="{C6A6EA8B-E2F8-483B-8C0B-BB808ED7BEDD}"/>
    <hyperlink ref="F40" r:id="rId43" xr:uid="{E19FEDC9-1D9C-4F08-A2BC-04B5EB94A1A2}"/>
    <hyperlink ref="F41" r:id="rId44" location="polycard_client=search-nordic&amp;searchVariation=183897963829&amp;search_layout=grid&amp;position=13&amp;type=item&amp;tracking_id=9884c8e0-572a-41c4-b83e-8f62fd17ff96" xr:uid="{11E7873F-8066-448B-A602-46AAE26269C2}"/>
    <hyperlink ref="F42" r:id="rId45" location="polycard_client=search-nordic&amp;searchVariation=179252271804&amp;search_layout=grid&amp;position=31&amp;type=item&amp;tracking_id=8bdc4c49-3bb4-4536-b65d-79e2612b2e02" xr:uid="{B1CA0EBB-29F8-41FC-A774-9D0F86A8EC07}"/>
    <hyperlink ref="F43" r:id="rId46" location="is_advertising=true&amp;searchVariation=MLA44199106&amp;backend_model=search-backend&amp;position=1&amp;search_layout=grid&amp;type=pad&amp;tracking_id=eac36058-14a2-476a-9cf7-b38e3eda44ad&amp;ad_domain=VQCATCORE_LST&amp;ad_position=1&amp;ad_click_id=N2M4MzdmMmMtZmYwZS00YzZlLWI4NmEtZWEwNDMyZDdhODA5" xr:uid="{B27737BB-7846-4D20-B9F9-5A4866249083}"/>
    <hyperlink ref="F44" r:id="rId47" location="polycard_client=search-nordic&amp;search_layout=grid&amp;position=1&amp;type=product&amp;tracking_id=4712cf4b-99c9-4cf9-a094-bdd2be4c7d80&amp;wid=MLA1474866635&amp;sid=search" xr:uid="{63E2EC12-8C91-4B4A-B08D-A4A79CD47353}"/>
    <hyperlink ref="F45" r:id="rId48" location="polycard_client=search-nordic&amp;search_layout=stack&amp;position=4&amp;type=product&amp;tracking_id=ae410754-f4d7-41c9-8afa-81b7f2e0b231&amp;wid=MLA2322186476&amp;sid=search" xr:uid="{388F872C-20A9-481C-A62B-A4AF5F642EC9}"/>
    <hyperlink ref="F49" r:id="rId49" location="polycard_client=search_best-seller&amp;tracking_id=cecf957d-e6e2-49c9-b8d0-ddb56c2e4589&amp;wid=MLA2029763478&amp;sid=search" xr:uid="{7085B6EF-0DA0-41CD-B38A-4AA7A786261A}"/>
    <hyperlink ref="F48" r:id="rId50" location="polycard_client=search-nordic&amp;search_layout=grid&amp;position=37&amp;type=product&amp;tracking_id=ef1ee0aa-1138-4930-9830-72ed846f269d&amp;wid=MLA2185534396&amp;sid=search" xr:uid="{499342DF-5102-478D-9888-8D2AA239910F}"/>
    <hyperlink ref="F46" r:id="rId51" location="polycard_client=search-nordic&amp;search_layout=grid&amp;position=2&amp;type=product&amp;tracking_id=88cd3117-9341-4693-b6e5-752880dcdbc5&amp;wid=MLA1475434791&amp;sid=search" xr:uid="{BCCE3EA9-BE61-4C1A-8C32-57A822EE6D1E}"/>
    <hyperlink ref="F60" r:id="rId52" location="polycard_client=search-nordic&amp;searchVariation=182270171039&amp;search_layout=grid&amp;position=19&amp;type=item&amp;tracking_id=c7770ba3-294b-4f75-9064-d508db9de9ae" xr:uid="{16216921-0497-41B9-B05F-C0F9A574E48E}"/>
    <hyperlink ref="F72" r:id="rId53" location="polycard_client=search-nordic&amp;search_layout=grid&amp;position=9&amp;type=item&amp;tracking_id=c1934fae-eef7-4b3c-aef1-e1225b2e6961&amp;wid=MLA2478491456&amp;sid=search" xr:uid="{5A1EAD39-FC28-4C93-B3F4-4C788DF45F52}"/>
    <hyperlink ref="F71" r:id="rId54" location="polycard_client=search-nordic&amp;search_layout=grid&amp;position=8&amp;type=product&amp;tracking_id=bc0c9c16-894c-409b-9467-d6a090743d1f&amp;wid=MLA1438367031&amp;sid=search" xr:uid="{DC4CFEC9-D5BE-4CA1-B925-50EC7417701B}"/>
    <hyperlink ref="F76" r:id="rId55" location="is_advertising=true&amp;searchVariation=MLA45401139&amp;backend_model=search-backend&amp;position=2&amp;search_layout=grid&amp;type=pad&amp;tracking_id=16037143-4f3c-4f2a-8774-56f0f7e48c25&amp;ad_domain=VQCATCORE_LST&amp;ad_position=2&amp;ad_click_id=MjY2ODg0YzYtYjk3OS00MDRlLWFkZWItNzM4ZDA4OTE2YjY2" xr:uid="{AC3F1478-CE40-4103-A139-503D22EFD818}"/>
    <hyperlink ref="F78" r:id="rId56" location="polycard_client=search-nordic&amp;search_layout=grid&amp;position=37&amp;type=product&amp;tracking_id=ef1ee0aa-1138-4930-9830-72ed846f269d&amp;wid=MLA2185534396&amp;sid=search" xr:uid="{3C424513-B637-462D-AE19-6E95DDD52C17}"/>
    <hyperlink ref="F77" r:id="rId57" location="polycard_client=search-nordic&amp;search_layout=grid&amp;position=2&amp;type=product&amp;tracking_id=88cd3117-9341-4693-b6e5-752880dcdbc5&amp;wid=MLA1475434791&amp;sid=search" xr:uid="{835E6C8B-2365-45E8-8CA5-0295513D7235}"/>
    <hyperlink ref="F131" r:id="rId58" location="is_advertising=true&amp;searchVariation=MLA60088721&amp;backend_model=search-backend&amp;position=1&amp;search_layout=grid&amp;type=pad&amp;tracking_id=8e0757c3-2f6a-4d44-bab7-ac6a8a8078cf&amp;ad_domain=VQCATCORE_LST&amp;ad_position=1&amp;ad_click_id=N2Q2MTcxODEtZjAxMy00NDNiLTlkYjctZGMxZDc2M2YwMjVm" xr:uid="{1E16D13C-CD6F-43D9-AC28-2B038CB50641}"/>
    <hyperlink ref="F115" r:id="rId59" location="polycard_client=search-nordic&amp;search_layout=grid&amp;position=22&amp;type=product&amp;tracking_id=792acaf1-9d47-442c-9eec-adebc70d882b&amp;wid=MLA1480366723&amp;sid=search" xr:uid="{021C3952-357A-415D-8373-48DC75BC1E43}"/>
    <hyperlink ref="F127" r:id="rId60" location="polycard_client=search-nordic&amp;search_layout=grid&amp;position=22&amp;type=product&amp;tracking_id=792acaf1-9d47-442c-9eec-adebc70d882b&amp;wid=MLA1480366723&amp;sid=search" xr:uid="{FF9E481A-BA0F-464B-ADEF-70CF15C4E79F}"/>
    <hyperlink ref="F138" r:id="rId61" location="polycard_client=search-nordic&amp;search_layout=grid&amp;position=22&amp;type=product&amp;tracking_id=792acaf1-9d47-442c-9eec-adebc70d882b&amp;wid=MLA1480366723&amp;sid=search" xr:uid="{D0B105FC-ED39-4B60-9B74-3CCEE08A341E}"/>
    <hyperlink ref="F116" r:id="rId62" location="polycard_client=search_best-seller&amp;tracking_id=cecf957d-e6e2-49c9-b8d0-ddb56c2e4589&amp;wid=MLA2029763478&amp;sid=search" xr:uid="{839C7140-EBB4-45AB-80BD-87A71BB856EA}"/>
    <hyperlink ref="F139" r:id="rId63" location="polycard_client=search_best-seller&amp;tracking_id=cecf957d-e6e2-49c9-b8d0-ddb56c2e4589&amp;wid=MLA2029763478&amp;sid=search" xr:uid="{FA2113E5-CC0B-4B13-892F-3C831D462F0A}"/>
    <hyperlink ref="F114" r:id="rId64" location="polycard_client=search-nordic&amp;search_layout=grid&amp;position=2&amp;type=product&amp;tracking_id=88cd3117-9341-4693-b6e5-752880dcdbc5&amp;wid=MLA1475434791&amp;sid=search" xr:uid="{AA85F96F-7951-4E25-A38D-BF3B89679ABC}"/>
    <hyperlink ref="F137" r:id="rId65" location="polycard_client=search-nordic&amp;search_layout=grid&amp;position=2&amp;type=product&amp;tracking_id=88cd3117-9341-4693-b6e5-752880dcdbc5&amp;wid=MLA1475434791&amp;sid=search" xr:uid="{EF286C16-2319-46AF-802E-C9241296AE8B}"/>
    <hyperlink ref="F110" r:id="rId66" location="polycard_client=search-nordic&amp;search_layout=grid&amp;position=2&amp;type=product&amp;tracking_id=f84c7a22-481f-4b0e-a0ae-9df7775fbe87&amp;wid=MLA1881768074&amp;sid=search" xr:uid="{8247AA1F-DBB7-48DE-8D76-A934685D3D10}"/>
    <hyperlink ref="F111" r:id="rId67" location="is_advertising=true&amp;searchVariation=MLA45771441&amp;backend_model=search-backend&amp;position=1&amp;search_layout=stack&amp;type=pad&amp;tracking_id=e38b06db-2558-4ef5-89f7-86542eeb6db2&amp;ad_domain=VQCATCORE_LST&amp;ad_position=1&amp;ad_click_id=MTNiY2VlN2YtMjBkMi00NzFiLTkzNmUtNDgzMjA5ZDY0MGVl" xr:uid="{FEE6A3E5-B223-43DD-8991-63FCD75922AA}"/>
    <hyperlink ref="F113" r:id="rId68" location="is_advertising=true&amp;searchVariation=MLAU3324155848&amp;backend_model=search-backend&amp;position=4&amp;search_layout=stack&amp;type=pad&amp;tracking_id=570ed450-3a26-4653-a302-55e51df9d3e6&amp;ad_domain=VQCATCORE_LST&amp;ad_position=4&amp;ad_click_id=YjI5MWQ2N2MtM2IxZi00ZGQ0LTg0YTgtOGZkNTVkNzY1Yzli" xr:uid="{D78901AA-EBB1-42E5-B9BA-A968CB8CE0DA}"/>
    <hyperlink ref="F109" r:id="rId69" location="is_advertising=true&amp;searchVariation=MLA42480290&amp;backend_model=search-backend&amp;position=6&amp;search_layout=stack&amp;type=pad&amp;tracking_id=e91a51ab-1891-498f-883c-4bf062506669&amp;ad_domain=VQCATCORE_LST&amp;ad_position=6&amp;ad_click_id=NjU1NjFkMjMtMGFmMi00MTkyLThkYWYtYjdmY2IyYzRkNzU4" xr:uid="{60BDC209-B211-4DE6-8584-498EE7CB9D8F}"/>
    <hyperlink ref="F108" r:id="rId70" location="polycard_client=search-nordic&amp;search_layout=stack&amp;position=13&amp;type=product&amp;tracking_id=0e51d771-6e47-4797-96d1-355662799b45&amp;wid=MLA2506996166&amp;sid=search" xr:uid="{34062C35-3A94-44FC-B7C3-DFAEEBDE8E10}"/>
    <hyperlink ref="F107" r:id="rId71" location="is_advertising=true&amp;searchVariation=MLA54192609&amp;backend_model=search-backend&amp;position=2&amp;search_layout=grid&amp;type=pad&amp;tracking_id=19005f6e-5869-4874-a22a-72d8a9d9de92&amp;ad_domain=VQCATCORE_LST&amp;ad_position=2&amp;ad_click_id=Mjg1MGIyYzUtYmIyMi00ZDNiLTgzYTgtZTA5YjA4ZWI3OTg2" xr:uid="{118774B9-1015-494C-A4B8-D5755F75B76B}"/>
    <hyperlink ref="F106" r:id="rId72" location="polycard_client=search-nordic&amp;search_layout=grid&amp;position=6&amp;type=product&amp;tracking_id=fd526ced-73ec-48e2-b135-c52fc381a8b0&amp;wid=MLA2025472880&amp;sid=search" xr:uid="{AB81CF30-C4A4-4D95-B062-6EAF7DBA328D}"/>
    <hyperlink ref="F102" r:id="rId73" location="is_advertising=true&amp;searchVariation=MLA48947933&amp;backend_model=search-backend&amp;position=1&amp;search_layout=stack&amp;type=pad&amp;tracking_id=83009790-dd88-4539-9bff-5c5960050016&amp;ad_domain=VQCATCORE_LST&amp;ad_position=1&amp;ad_click_id=NGMzMzAzY2EtMDFhZC00MTVjLTk4ZmItN2IxMWQ0ZTk2ZGFm" xr:uid="{04D6A04C-8473-45BD-9EF7-7543E00ACB3F}"/>
    <hyperlink ref="F103" r:id="rId74" location="polycard_client=search-nordic&amp;search_layout=stack&amp;position=3&amp;type=product&amp;tracking_id=2a97c04d-9a1d-4359-a9dc-9e6107c68023&amp;wid=MLA1473259105&amp;sid=search" xr:uid="{1E3F1359-ADED-4268-93B6-DA4CC4F845F5}"/>
    <hyperlink ref="F105" r:id="rId75" location="polycard_client=search-nordic&amp;search_layout=stack&amp;position=3&amp;type=product&amp;tracking_id=5f28f866-120f-45bd-a591-2258a0febf94&amp;wid=MLA2106955478&amp;sid=search" xr:uid="{53FA2C47-704A-49CF-87D8-8A7C969E2857}"/>
    <hyperlink ref="F99" r:id="rId76" xr:uid="{ED939227-F75B-4D84-83FA-4FCC1BFEFC4F}"/>
    <hyperlink ref="F93" r:id="rId77" location="polycard_client=recommendations_vip-seller_items-above&amp;reco_backend=ranker-retsys-same-seller&amp;reco_model=rk_entity_sameseller&amp;reco_client=vip-seller_items-above&amp;reco_item_pos=1&amp;reco_backend_type=low_level&amp;reco_id=f802de01-7e7d-415a-8a45-9b4015c80fe2&amp;wid=MLA843524717&amp;sid=recos" xr:uid="{B6D608EB-7746-4709-BD06-46ADE8F060C1}"/>
    <hyperlink ref="F34" r:id="rId78" location="polycard_client=search-nordic&amp;search_layout=stack&amp;position=3&amp;type=product&amp;tracking_id=eb0abe11-4d2f-4e6b-90e1-4e447f358938&amp;wid=MLA1471853081&amp;sid=search" xr:uid="{415AA8B1-D95B-4362-85C3-9BEDAB7EC0C1}"/>
    <hyperlink ref="F35" r:id="rId79" location="is_advertising=true&amp;searchVariation=MLA22883515&amp;backend_model=search-backend&amp;position=2&amp;search_layout=grid&amp;type=pad&amp;tracking_id=4145dd32-5dbb-4359-b58e-b4477824586e&amp;ad_domain=VQCATCORE_LST&amp;ad_position=2&amp;ad_click_id=YmViY2QyM2EtZGEzMC00N2RiLWExOWYtODllNjdkYTBiZmE5" xr:uid="{A7F25389-47B7-40D9-97DF-003372F49F0D}"/>
    <hyperlink ref="F47" r:id="rId80" location="polycard_client=search-nordic&amp;searchVariation=192353095025&amp;search_layout=grid&amp;position=2&amp;type=item&amp;tracking_id=ebe10830-aeb5-402a-b927-4594ce9f1592" xr:uid="{D3F8D819-8F8E-4716-B34E-91B566F73A7B}"/>
    <hyperlink ref="F56" r:id="rId81" location="polycard_client=recommendations_vip-v2p&amp;reco_backend=ranker_retrieval_online_vpp_v2p&amp;reco_model=rk_online_v4_retsys_vpp_v2p%2C+coldstart_low_exposition%2C+coldstart_high_exposition&amp;reco_client=vip-v2p&amp;reco_item_pos=2&amp;reco_backend_type=low_level&amp;reco_id=690e0ac6-3e6d-47d3-8b74-e1a4e10ba74a&amp;wid=MLA776921039&amp;sid=recos" xr:uid="{D6566639-A2C4-447B-8A93-340D7892F2FC}"/>
    <hyperlink ref="F94" r:id="rId82" location="polycard_client=search-nordic&amp;search_layout=grid&amp;position=14&amp;type=product&amp;tracking_id=b72673cf-7929-480e-831e-7460d863b5d5&amp;wid=MLA1871637048&amp;sid=search" xr:uid="{DDB5EC3C-B76E-4C6F-8CBC-3893CFEBFBF1}"/>
    <hyperlink ref="F95" r:id="rId83" location="polycard_client=search-nordic&amp;search_layout=grid&amp;position=6&amp;type=product&amp;tracking_id=63419699-594b-43f7-baa4-963893d03c10&amp;wid=MLA1536953603&amp;sid=search" xr:uid="{F72ECA63-E4A2-45A0-B265-2C8DD8E8D12A}"/>
    <hyperlink ref="F96" r:id="rId84" location="is_advertising=true&amp;searchVariation=MLA29168271&amp;backend_model=sup_pads_rars_pdp_pads_up_v2_with_defaults&amp;position=7&amp;search_layout=grid&amp;type=pad&amp;tracking_id=d1981999-77de-4ea1-8004-f7297efcd69d&amp;ad_domain=VQCATCORE_LST&amp;ad_position=7&amp;ad_click_id=ZGU2NTliMDktNDkzMi00Y2JiLWE2ZDQtOGViNzI5YzE1NjZj" xr:uid="{FDF12A7D-3FFA-452D-A4D0-6A7EB8B4733B}"/>
    <hyperlink ref="F134" r:id="rId85" location="polycard_client=search-nordic&amp;search_layout=grid&amp;position=1&amp;type=product&amp;tracking_id=c5d38b95-9280-451e-a90a-a05e980964dc&amp;wid=MLA1517294338&amp;sid=search" xr:uid="{4539055E-26F2-4D60-A5C0-5319165C85C3}"/>
    <hyperlink ref="F97" r:id="rId86" location="polycard_client=search-nordic&amp;search_layout=grid&amp;position=4&amp;type=product&amp;tracking_id=0b41e7cc-554b-4744-8370-368bb53213ff&amp;wid=MLA1675207918&amp;sid=search" xr:uid="{FB801E29-3534-4492-AE19-496835461600}"/>
    <hyperlink ref="F98" r:id="rId87" location="is_advertising=true&amp;searchVariation=MLA46039470&amp;backend_model=search-backend&amp;position=1&amp;search_layout=grid&amp;type=pad&amp;tracking_id=3c32453d-0b05-4489-a1ab-0e74a6a99a4a&amp;ad_domain=VQCATCORE_LST&amp;ad_position=1&amp;ad_click_id=MzQzYjgwOWQtYTIwOS00NDE5LTk2NWUtZTkxZjIyMDRjYzUx" xr:uid="{949B697C-79A2-494B-B521-D7D9B63F4A74}"/>
    <hyperlink ref="F100" r:id="rId88" location="is_advertising=true&amp;searchVariation=MLAU3008686584&amp;backend_model=search-backend&amp;position=19&amp;search_layout=grid&amp;type=pad&amp;tracking_id=a1bb4284-475a-42e9-9a47-eb98abea567f&amp;ad_domain=VQCATCORE_LST&amp;ad_position=19&amp;ad_click_id=MTdmYjU1ZWYtMWQ4YS00ZmY3LWE4NTAtMTg5MmVlOGQyY2Iz" xr:uid="{42968C4B-7C05-4B08-9151-847B631E23C6}"/>
    <hyperlink ref="F101" r:id="rId89" xr:uid="{8CBFD291-E324-4539-852E-184DB33DD607}"/>
    <hyperlink ref="F112" r:id="rId90" location="polycard_client=recommendations_vpp-cbt&amp;reco_backend=vpp_cbt_retrieval_system&amp;reco_model=rk_ent_v2_retsys_org_cbt&amp;reco_client=vpp-cbt&amp;reco_item_pos=1&amp;reco_backend_type=low_level&amp;reco_id=87d7a95a-b46e-49a4-a43d-48a23b282a88" xr:uid="{28B991DF-AB3D-4FE5-93C6-0AADED4BCFE6}"/>
    <hyperlink ref="F154" r:id="rId91" location="reviews" xr:uid="{56A39DFB-1935-49EE-BF56-825CC9E12558}"/>
    <hyperlink ref="F159" r:id="rId92" xr:uid="{A3D1CFA0-A1C0-4140-A051-444BF76E426B}"/>
    <hyperlink ref="F160" r:id="rId93" xr:uid="{4C769744-EA5F-434D-A535-86993E64627C}"/>
    <hyperlink ref="F165" r:id="rId94" xr:uid="{8CA4C0EA-CF77-4940-A79F-1A4F258D210E}"/>
    <hyperlink ref="F148" r:id="rId95" xr:uid="{5F43D047-B8E4-4E46-BFB5-ABCC03BCE60A}"/>
    <hyperlink ref="F145" r:id="rId96" location="polycard_client=search-nordic&amp;search_layout=stack&amp;position=10&amp;type=product&amp;tracking_id=b1e2c406-3565-4926-8df5-eee897b91234&amp;wid=MLA1925231344&amp;sid=search" xr:uid="{72B1D0FE-6096-426E-A36E-49A1C8FCA7EE}"/>
    <hyperlink ref="F146" r:id="rId97" location="is_advertising=true&amp;searchVariation=MLA47000599&amp;backend_model=search-backend&amp;override_free-shipping=true&amp;position=2&amp;search_layout=grid&amp;type=pad&amp;tracking_id=6d87022e-7a97-4367-a9aa-42ef5eba857a&amp;ad_domain=VQCATCORE_LST&amp;ad_position=2&amp;ad_click_id=N2RkZmI2NDItMjI1Mi00MjdkLWFlY2ItM2EwNTZjNTJhNzRj" xr:uid="{659DB238-A4E3-437F-BBA8-321B7F599436}"/>
    <hyperlink ref="F147" r:id="rId98" xr:uid="{0438FC80-D20A-40C9-A866-D1B41A4B33EC}"/>
    <hyperlink ref="F74" r:id="rId99" location="polycard_client=search-nordic&amp;search_layout=grid&amp;position=6&amp;type=product&amp;tracking_id=895f2f6b-7fb1-42c2-b724-e1ea1e42a52b&amp;wid=MLA1710577150&amp;sid=search" xr:uid="{8069C696-DC4A-4FEE-A8B0-C8D35CEBC43D}"/>
    <hyperlink ref="F75" r:id="rId100" xr:uid="{CB8E5D69-9AAC-452C-80CD-83B146E6135B}"/>
    <hyperlink ref="F62" r:id="rId101" xr:uid="{BDF63F16-B938-451C-BBCA-BCCB07CBD382}"/>
    <hyperlink ref="F104" r:id="rId102" location="polycard_client=search-nordic&amp;search_layout=stack&amp;position=1&amp;type=product&amp;tracking_id=9bec6aed-5a0b-49a3-9003-b26fba74e234&amp;wid=MLA1478874959&amp;sid=search" xr:uid="{C966FB24-B8D7-4FC0-9C94-5E7490551222}"/>
  </hyperlinks>
  <pageMargins left="0.7" right="0.7" top="0.75" bottom="0.75" header="0" footer="0"/>
  <pageSetup orientation="landscape"/>
  <legacyDrawing r:id="rId10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R1009"/>
  <sheetViews>
    <sheetView topLeftCell="A22" workbookViewId="0">
      <selection activeCell="A23" sqref="A23"/>
    </sheetView>
  </sheetViews>
  <sheetFormatPr defaultColWidth="12.7109375" defaultRowHeight="15" customHeight="1"/>
  <cols>
    <col min="1" max="1" width="6.7109375" customWidth="1"/>
    <col min="2" max="4" width="25.140625" customWidth="1"/>
    <col min="5" max="5" width="12.7109375" customWidth="1"/>
    <col min="6" max="8" width="25.140625" customWidth="1"/>
    <col min="9" max="9" width="7" customWidth="1"/>
    <col min="10" max="12" width="25.140625" customWidth="1"/>
    <col min="13" max="18" width="13.7109375" customWidth="1"/>
  </cols>
  <sheetData>
    <row r="1" spans="1:18" ht="50.25" customHeight="1">
      <c r="A1" s="1"/>
      <c r="B1" s="421" t="s">
        <v>635</v>
      </c>
      <c r="C1" s="383"/>
      <c r="D1" s="6" t="s">
        <v>636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32.25" customHeight="1">
      <c r="A2" s="1"/>
      <c r="B2" s="421" t="s">
        <v>637</v>
      </c>
      <c r="C2" s="383"/>
      <c r="D2" s="158" t="s">
        <v>636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ht="68.25" customHeight="1">
      <c r="A3" s="1"/>
      <c r="B3" s="480" t="s">
        <v>638</v>
      </c>
      <c r="C3" s="38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56.25" customHeight="1">
      <c r="A4" s="1"/>
      <c r="B4" s="90" t="s">
        <v>639</v>
      </c>
      <c r="C4" s="91" t="s">
        <v>640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ht="25.5" customHeight="1">
      <c r="A5" s="1"/>
      <c r="B5" s="69" t="s">
        <v>641</v>
      </c>
      <c r="C5" s="319">
        <v>987.27054799999996</v>
      </c>
      <c r="D5" s="185" t="s">
        <v>642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ht="25.5" customHeight="1">
      <c r="A6" s="1"/>
      <c r="B6" s="69" t="s">
        <v>643</v>
      </c>
      <c r="C6" s="319">
        <v>987.27054799999996</v>
      </c>
      <c r="D6" s="185" t="s">
        <v>642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5.5" customHeight="1">
      <c r="A7" s="1"/>
      <c r="B7" s="69" t="s">
        <v>643</v>
      </c>
      <c r="C7" s="319">
        <v>987.27054799999996</v>
      </c>
      <c r="D7" s="185" t="s">
        <v>642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ht="25.5" customHeight="1">
      <c r="A8" s="1"/>
      <c r="B8" s="69" t="s">
        <v>643</v>
      </c>
      <c r="C8" s="319">
        <v>987.27054799999996</v>
      </c>
      <c r="D8" s="185" t="s">
        <v>642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ht="25.5" customHeight="1">
      <c r="A9" s="1"/>
      <c r="B9" s="69" t="s">
        <v>644</v>
      </c>
      <c r="C9" s="319">
        <v>987.27054799999996</v>
      </c>
      <c r="D9" s="185" t="s">
        <v>645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ht="25.5" customHeight="1">
      <c r="A10" s="1"/>
      <c r="B10" s="69" t="s">
        <v>646</v>
      </c>
      <c r="C10" s="319">
        <v>682.12739699999997</v>
      </c>
      <c r="D10" s="185" t="s">
        <v>647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ht="25.5" customHeight="1">
      <c r="A11" s="1"/>
      <c r="B11" s="69" t="s">
        <v>646</v>
      </c>
      <c r="C11" s="319">
        <v>682.12739699999997</v>
      </c>
      <c r="D11" s="185" t="s">
        <v>647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ht="25.5" customHeight="1">
      <c r="A12" s="1"/>
      <c r="B12" s="69" t="s">
        <v>646</v>
      </c>
      <c r="C12" s="319">
        <v>682.12739699999997</v>
      </c>
      <c r="D12" s="185" t="s">
        <v>647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ht="25.5" customHeight="1">
      <c r="A13" s="1"/>
      <c r="B13" s="69" t="s">
        <v>646</v>
      </c>
      <c r="C13" s="319">
        <v>682.12739699999997</v>
      </c>
      <c r="D13" s="185" t="s">
        <v>647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ht="32.25" customHeight="1">
      <c r="A14" s="1"/>
      <c r="B14" s="69" t="s">
        <v>648</v>
      </c>
      <c r="C14" s="319">
        <v>759.22876699999995</v>
      </c>
      <c r="D14" s="185" t="s">
        <v>645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ht="32.25" customHeight="1">
      <c r="A15" s="1"/>
      <c r="B15" s="69" t="s">
        <v>648</v>
      </c>
      <c r="C15" s="319">
        <v>759.22876699999995</v>
      </c>
      <c r="D15" s="185" t="s">
        <v>645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ht="32.25" customHeight="1">
      <c r="A16" s="1"/>
      <c r="B16" s="69" t="s">
        <v>648</v>
      </c>
      <c r="C16" s="319">
        <v>759.22876699999995</v>
      </c>
      <c r="D16" s="185" t="s">
        <v>645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ht="32.25" customHeight="1">
      <c r="A17" s="1"/>
      <c r="B17" s="69" t="s">
        <v>648</v>
      </c>
      <c r="C17" s="319">
        <v>759.22876699999995</v>
      </c>
      <c r="D17" s="185" t="s">
        <v>645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ht="25.5" customHeight="1">
      <c r="A18" s="1"/>
      <c r="B18" s="69" t="s">
        <v>649</v>
      </c>
      <c r="C18" s="319">
        <v>682.12739699999997</v>
      </c>
      <c r="D18" s="185" t="s">
        <v>647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ht="25.5" customHeight="1">
      <c r="A19" s="1"/>
      <c r="B19" s="69" t="s">
        <v>650</v>
      </c>
      <c r="C19" s="319">
        <v>719.86232900000005</v>
      </c>
      <c r="D19" s="185" t="s">
        <v>651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ht="25.5" customHeight="1">
      <c r="A20" s="1"/>
      <c r="B20" s="69" t="s">
        <v>652</v>
      </c>
      <c r="C20" s="319">
        <v>759.22876699999995</v>
      </c>
      <c r="D20" s="185" t="s">
        <v>645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ht="25.5" customHeight="1">
      <c r="A21" s="1"/>
      <c r="B21" s="69" t="s">
        <v>653</v>
      </c>
      <c r="C21" s="319">
        <v>682.12739699999997</v>
      </c>
      <c r="D21" s="185" t="s">
        <v>647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ht="25.5" customHeight="1">
      <c r="A22" s="1"/>
      <c r="B22" s="69" t="s">
        <v>654</v>
      </c>
      <c r="C22" s="319">
        <v>759.22876699999995</v>
      </c>
      <c r="D22" s="185" t="s">
        <v>645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ht="25.5" customHeight="1">
      <c r="A23" s="1"/>
      <c r="B23" s="69" t="s">
        <v>655</v>
      </c>
      <c r="C23" s="319">
        <v>652.36780799999997</v>
      </c>
      <c r="D23" s="185" t="s">
        <v>656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25.5" customHeight="1">
      <c r="A24" s="1"/>
      <c r="B24" s="69" t="s">
        <v>657</v>
      </c>
      <c r="C24" s="319">
        <v>759.22876699999995</v>
      </c>
      <c r="D24" s="185" t="s">
        <v>645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ht="25.5" customHeight="1">
      <c r="A25" s="1"/>
      <c r="B25" s="69" t="s">
        <v>657</v>
      </c>
      <c r="C25" s="319">
        <v>759.22876699999995</v>
      </c>
      <c r="D25" s="185" t="s">
        <v>645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ht="25.5" customHeight="1">
      <c r="A26" s="1"/>
      <c r="B26" s="69" t="s">
        <v>658</v>
      </c>
      <c r="C26" s="319">
        <v>719.86232900000005</v>
      </c>
      <c r="D26" s="185" t="s">
        <v>651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ht="25.5" customHeight="1">
      <c r="A27" s="1"/>
      <c r="B27" s="81" t="s">
        <v>659</v>
      </c>
      <c r="C27" s="177">
        <f>SUM(C5:C23)</f>
        <v>14956.719861000005</v>
      </c>
      <c r="D27" s="481" t="s">
        <v>660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4"/>
    </row>
    <row r="28" spans="1:18" ht="29.25" customHeight="1">
      <c r="A28" s="1"/>
      <c r="B28" s="81" t="s">
        <v>661</v>
      </c>
      <c r="C28" s="177">
        <f>C27/12</f>
        <v>1246.3933217500005</v>
      </c>
      <c r="D28" s="482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ht="29.25" customHeight="1">
      <c r="A29" s="1"/>
      <c r="B29" s="13" t="s">
        <v>662</v>
      </c>
      <c r="C29" s="178">
        <f>C27+C28</f>
        <v>16203.113182750005</v>
      </c>
      <c r="D29" s="482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ht="29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ht="25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4"/>
    </row>
    <row r="32" spans="1:18" ht="26.25" customHeight="1">
      <c r="A32" s="1"/>
      <c r="B32" s="477" t="s">
        <v>663</v>
      </c>
      <c r="C32" s="478" t="s">
        <v>664</v>
      </c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4"/>
    </row>
    <row r="33" spans="1:18" ht="33.75" customHeight="1">
      <c r="A33" s="1"/>
      <c r="B33" s="386"/>
      <c r="C33" s="386"/>
      <c r="D33" s="4"/>
      <c r="E33" s="3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4"/>
    </row>
    <row r="34" spans="1:18" ht="33.75" customHeight="1">
      <c r="A34" s="1"/>
      <c r="B34" s="13" t="s">
        <v>665</v>
      </c>
      <c r="C34" s="92">
        <f>C29*0.16</f>
        <v>2592.4981092400008</v>
      </c>
      <c r="D34" s="479" t="s">
        <v>660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4"/>
    </row>
    <row r="35" spans="1:18" ht="33" customHeight="1">
      <c r="A35" s="1"/>
      <c r="B35" s="13" t="s">
        <v>666</v>
      </c>
      <c r="C35" s="92">
        <f>C29*0.02</f>
        <v>324.06226365500009</v>
      </c>
      <c r="D35" s="38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4"/>
    </row>
    <row r="36" spans="1:18" ht="50.25" customHeight="1">
      <c r="A36" s="1"/>
      <c r="B36" s="13" t="s">
        <v>667</v>
      </c>
      <c r="C36" s="92">
        <f>C29*0.06</f>
        <v>972.18679096500023</v>
      </c>
      <c r="D36" s="38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4"/>
    </row>
    <row r="37" spans="1:18" ht="50.25" customHeight="1">
      <c r="A37" s="1"/>
      <c r="B37" s="13" t="s">
        <v>668</v>
      </c>
      <c r="C37" s="92">
        <f>C29*0.015</f>
        <v>243.04669774125006</v>
      </c>
      <c r="D37" s="38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4"/>
    </row>
    <row r="38" spans="1:18" ht="50.25" customHeight="1">
      <c r="A38" s="1"/>
      <c r="B38" s="13" t="s">
        <v>669</v>
      </c>
      <c r="C38" s="92">
        <f>C29*0.003</f>
        <v>48.609339548250013</v>
      </c>
      <c r="D38" s="38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4"/>
    </row>
    <row r="39" spans="1:18" ht="25.5" customHeight="1">
      <c r="A39" s="1"/>
      <c r="B39" s="13" t="s">
        <v>670</v>
      </c>
      <c r="C39" s="92">
        <f>C29*0.03</f>
        <v>486.09339548250011</v>
      </c>
      <c r="D39" s="38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4"/>
    </row>
    <row r="40" spans="1:18" ht="32.25" customHeight="1">
      <c r="A40" s="1"/>
      <c r="B40" s="81" t="s">
        <v>671</v>
      </c>
      <c r="C40" s="93">
        <f>SUM(C34:C39)</f>
        <v>4666.4965966320015</v>
      </c>
      <c r="D40" s="386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4"/>
    </row>
    <row r="41" spans="1:18" ht="34.5" customHeight="1">
      <c r="A41" s="1"/>
      <c r="B41" s="1"/>
      <c r="C41" s="1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ht="25.5" customHeight="1">
      <c r="A42" s="1"/>
      <c r="B42" s="4"/>
      <c r="C42" s="4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4"/>
      <c r="R42" s="4"/>
    </row>
    <row r="43" spans="1:18" ht="18.75" customHeight="1">
      <c r="A43" s="1"/>
      <c r="B43" s="4"/>
      <c r="C43" s="4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4"/>
      <c r="R43" s="4"/>
    </row>
    <row r="44" spans="1:18" ht="27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4"/>
    </row>
    <row r="45" spans="1:18" ht="25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ht="25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ht="25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ht="25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1:18" ht="25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1:18" ht="25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1:18" ht="25.5" customHeight="1">
      <c r="A51" s="1"/>
      <c r="B51" s="94" t="s">
        <v>672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 ht="25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 ht="25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ht="25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ht="25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ht="25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18" ht="25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1:18" ht="25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1:18" ht="25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1:18" ht="25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ht="25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ht="25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ht="25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1:18" ht="25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ht="25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ht="25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1:18" ht="25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1:18" ht="25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25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ht="25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ht="25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1:18" ht="25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1:18" ht="25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1:18" ht="25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1:18" ht="25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ht="25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ht="25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25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25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25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18" ht="25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ht="25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1:18" ht="25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 ht="25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1:18" ht="25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8" ht="25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1:18" ht="25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1:18" ht="25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8" ht="25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8" ht="25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spans="1:18" ht="25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spans="1:18" ht="25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spans="1:18" ht="25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spans="1:18" ht="25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spans="1:18" ht="25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1:18" ht="25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spans="1:18" ht="25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spans="1:18" ht="25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1:18" ht="25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1:18" ht="25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spans="1:18" ht="25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spans="1:18" ht="25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spans="1:18" ht="25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  <row r="104" spans="1:18" ht="25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</row>
    <row r="105" spans="1:18" ht="25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</row>
    <row r="106" spans="1:18" ht="25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</row>
    <row r="107" spans="1:18" ht="25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</row>
    <row r="108" spans="1:18" ht="25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</row>
    <row r="109" spans="1:18" ht="25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  <row r="110" spans="1:18" ht="25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spans="1:18" ht="25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spans="1:18" ht="25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spans="1:18" ht="25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</row>
    <row r="114" spans="1:18" ht="25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</row>
    <row r="115" spans="1:18" ht="25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</row>
    <row r="116" spans="1:18" ht="25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</row>
    <row r="117" spans="1:18" ht="25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</row>
    <row r="118" spans="1:18" ht="25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</row>
    <row r="119" spans="1:18" ht="25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</row>
    <row r="120" spans="1:18" ht="25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</row>
    <row r="121" spans="1:18" ht="25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25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</row>
    <row r="123" spans="1:18" ht="25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</row>
    <row r="124" spans="1:18" ht="25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25" spans="1:18" ht="25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spans="1:18" ht="25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</row>
    <row r="127" spans="1:18" ht="25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</row>
    <row r="128" spans="1:18" ht="25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</row>
    <row r="129" spans="1:18" ht="25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1:18" ht="25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1:18" ht="25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</row>
    <row r="132" spans="1:18" ht="25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</row>
    <row r="133" spans="1:18" ht="25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</row>
    <row r="134" spans="1:18" ht="25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</row>
    <row r="135" spans="1:18" ht="25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25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25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25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25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25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</row>
    <row r="141" spans="1:18" ht="25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</row>
    <row r="142" spans="1:18" ht="25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</row>
    <row r="143" spans="1:18" ht="25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</row>
    <row r="144" spans="1:18" ht="25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</row>
    <row r="145" spans="1:18" ht="25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</row>
    <row r="146" spans="1:18" ht="25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</row>
    <row r="147" spans="1:18" ht="25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25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25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</row>
    <row r="150" spans="1:18" ht="25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</row>
    <row r="151" spans="1:18" ht="25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</row>
    <row r="152" spans="1:18" ht="25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</row>
    <row r="153" spans="1:18" ht="25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25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25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</row>
    <row r="156" spans="1:18" ht="25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</row>
    <row r="157" spans="1:18" ht="25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</row>
    <row r="158" spans="1:18" ht="25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</row>
    <row r="159" spans="1:18" ht="25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1:18" ht="25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25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25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</row>
    <row r="163" spans="1:18" ht="25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</row>
    <row r="164" spans="1:18" ht="25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</row>
    <row r="165" spans="1:18" ht="25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</row>
    <row r="166" spans="1:18" ht="25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</row>
    <row r="167" spans="1:18" ht="25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25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69" spans="1:18" ht="25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</row>
    <row r="170" spans="1:18" ht="25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</row>
    <row r="171" spans="1:18" ht="25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</row>
    <row r="172" spans="1:18" ht="25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</row>
    <row r="173" spans="1:18" ht="25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</row>
    <row r="174" spans="1:18" ht="25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</row>
    <row r="175" spans="1:18" ht="25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</row>
    <row r="176" spans="1:18" ht="25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</row>
    <row r="177" spans="1:18" ht="25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</row>
    <row r="178" spans="1:18" ht="25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</row>
    <row r="179" spans="1:18" ht="25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</row>
    <row r="180" spans="1:18" ht="25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</row>
    <row r="181" spans="1:18" ht="25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</row>
    <row r="182" spans="1:18" ht="25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</row>
    <row r="183" spans="1:18" ht="25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</row>
    <row r="184" spans="1:18" ht="25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</row>
    <row r="185" spans="1:18" ht="25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</row>
    <row r="186" spans="1:18" ht="25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</row>
    <row r="187" spans="1:18" ht="25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</row>
    <row r="188" spans="1:18" ht="25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</row>
    <row r="189" spans="1:18" ht="25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</row>
    <row r="190" spans="1:18" ht="25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</row>
    <row r="191" spans="1:18" ht="25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</row>
    <row r="192" spans="1:18" ht="25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</row>
    <row r="193" spans="1:18" ht="25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</row>
    <row r="194" spans="1:18" ht="25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</row>
    <row r="195" spans="1:18" ht="25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</row>
    <row r="196" spans="1:18" ht="25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</row>
    <row r="197" spans="1:18" ht="25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</row>
    <row r="198" spans="1:18" ht="25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</row>
    <row r="199" spans="1:18" ht="25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</row>
    <row r="200" spans="1:18" ht="25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</row>
    <row r="201" spans="1:18" ht="25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</row>
    <row r="202" spans="1:18" ht="25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</row>
    <row r="203" spans="1:18" ht="25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</row>
    <row r="204" spans="1:18" ht="25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</row>
    <row r="205" spans="1:18" ht="25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</row>
    <row r="206" spans="1:18" ht="25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</row>
    <row r="207" spans="1:18" ht="25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</row>
    <row r="208" spans="1:18" ht="25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</row>
    <row r="209" spans="1:18" ht="25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</row>
    <row r="210" spans="1:18" ht="25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</row>
    <row r="211" spans="1:18" ht="25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</row>
    <row r="212" spans="1:18" ht="25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</row>
    <row r="213" spans="1:18" ht="25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</row>
    <row r="214" spans="1:18" ht="25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</row>
    <row r="215" spans="1:18" ht="25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</row>
    <row r="216" spans="1:18" ht="25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</row>
    <row r="217" spans="1:18" ht="25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</row>
    <row r="218" spans="1:18" ht="25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</row>
    <row r="219" spans="1:18" ht="25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</row>
    <row r="220" spans="1:18" ht="25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</row>
    <row r="221" spans="1:18" ht="25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</row>
    <row r="222" spans="1:18" ht="25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</row>
    <row r="223" spans="1:18" ht="25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</row>
    <row r="224" spans="1:18" ht="25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</row>
    <row r="225" spans="1:18" ht="25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</row>
    <row r="226" spans="1:18" ht="25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</row>
    <row r="227" spans="1:18" ht="25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</row>
    <row r="228" spans="1:18" ht="25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</row>
    <row r="229" spans="1:18" ht="25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</row>
    <row r="230" spans="1:18" ht="25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</row>
    <row r="231" spans="1:18" ht="25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</row>
    <row r="232" spans="1:18" ht="25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</row>
    <row r="233" spans="1:18" ht="25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</row>
    <row r="234" spans="1:18" ht="25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</row>
    <row r="235" spans="1:18" ht="25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</row>
    <row r="236" spans="1:18" ht="25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</row>
    <row r="237" spans="1:18" ht="25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</row>
    <row r="238" spans="1:18" ht="25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</row>
    <row r="239" spans="1:18" ht="25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</row>
    <row r="240" spans="1:18" ht="25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</row>
    <row r="241" spans="1:18" ht="25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</row>
    <row r="242" spans="1:18" ht="25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</row>
    <row r="243" spans="1:18" ht="25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</row>
    <row r="244" spans="1:1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5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5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5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5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5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</sheetData>
  <mergeCells count="7">
    <mergeCell ref="B32:B33"/>
    <mergeCell ref="C32:C33"/>
    <mergeCell ref="D34:D40"/>
    <mergeCell ref="B1:C1"/>
    <mergeCell ref="B2:C2"/>
    <mergeCell ref="B3:C3"/>
    <mergeCell ref="D27:D29"/>
  </mergeCells>
  <hyperlinks>
    <hyperlink ref="B51" r:id="rId1" location="1" xr:uid="{00000000-0004-0000-0600-000000000000}"/>
    <hyperlink ref="D2" r:id="rId2" xr:uid="{903851CF-F5EC-4075-9E07-A4F0911D0DF6}"/>
  </hyperlinks>
  <pageMargins left="0.7" right="0.7" top="0.75" bottom="0.75" header="0" footer="0"/>
  <pageSetup orientation="landscape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CA1006"/>
  <sheetViews>
    <sheetView topLeftCell="A35" workbookViewId="0">
      <selection activeCell="M49" sqref="M49"/>
    </sheetView>
  </sheetViews>
  <sheetFormatPr defaultColWidth="12.7109375" defaultRowHeight="15" customHeight="1"/>
  <cols>
    <col min="1" max="1" width="53.5703125" customWidth="1"/>
    <col min="2" max="2" width="20.7109375" customWidth="1"/>
    <col min="3" max="9" width="16.140625" customWidth="1"/>
    <col min="10" max="10" width="19.85546875" customWidth="1"/>
    <col min="11" max="12" width="16.140625" customWidth="1"/>
    <col min="13" max="13" width="27.28515625" customWidth="1"/>
    <col min="14" max="14" width="23.85546875" customWidth="1"/>
    <col min="15" max="15" width="25.42578125" customWidth="1"/>
    <col min="16" max="19" width="16.140625" customWidth="1"/>
    <col min="20" max="20" width="25.42578125" customWidth="1"/>
    <col min="21" max="22" width="16.140625" customWidth="1"/>
    <col min="23" max="23" width="24.42578125" customWidth="1"/>
    <col min="24" max="24" width="25.85546875" customWidth="1"/>
    <col min="25" max="25" width="20.42578125" customWidth="1"/>
    <col min="26" max="26" width="21.42578125" customWidth="1"/>
    <col min="27" max="27" width="22.85546875" customWidth="1"/>
    <col min="28" max="28" width="36.5703125" customWidth="1"/>
    <col min="29" max="29" width="20.140625" customWidth="1"/>
    <col min="30" max="31" width="16.140625" customWidth="1"/>
    <col min="32" max="32" width="23.28515625" customWidth="1"/>
    <col min="33" max="33" width="16.140625" customWidth="1"/>
    <col min="34" max="34" width="25.7109375" customWidth="1"/>
    <col min="35" max="35" width="21" customWidth="1"/>
    <col min="36" max="36" width="25" customWidth="1"/>
    <col min="37" max="37" width="16.140625" customWidth="1"/>
    <col min="38" max="38" width="27" customWidth="1"/>
    <col min="39" max="39" width="21.140625" customWidth="1"/>
    <col min="40" max="40" width="21.7109375" customWidth="1"/>
    <col min="41" max="41" width="36.5703125" customWidth="1"/>
    <col min="42" max="42" width="22.85546875" customWidth="1"/>
    <col min="43" max="43" width="20.85546875" customWidth="1"/>
    <col min="44" max="44" width="22.140625" customWidth="1"/>
    <col min="45" max="45" width="21.140625" customWidth="1"/>
    <col min="46" max="46" width="21.5703125" customWidth="1"/>
    <col min="47" max="47" width="24.7109375" customWidth="1"/>
    <col min="48" max="48" width="34.140625" customWidth="1"/>
    <col min="49" max="49" width="21.140625" customWidth="1"/>
    <col min="50" max="50" width="23.5703125" customWidth="1"/>
    <col min="51" max="51" width="22" customWidth="1"/>
    <col min="52" max="52" width="22.5703125" customWidth="1"/>
    <col min="53" max="53" width="26.85546875" customWidth="1"/>
    <col min="54" max="54" width="35.5703125" customWidth="1"/>
    <col min="55" max="55" width="22.5703125" customWidth="1"/>
    <col min="56" max="56" width="21.5703125" customWidth="1"/>
    <col min="57" max="57" width="24.28515625" customWidth="1"/>
    <col min="58" max="58" width="29" customWidth="1"/>
    <col min="59" max="59" width="22.140625" customWidth="1"/>
    <col min="60" max="60" width="23.140625" customWidth="1"/>
    <col min="61" max="61" width="22.28515625" customWidth="1"/>
    <col min="62" max="62" width="25.42578125" customWidth="1"/>
    <col min="63" max="63" width="21.85546875" customWidth="1"/>
    <col min="64" max="64" width="26.140625" customWidth="1"/>
    <col min="65" max="65" width="34" customWidth="1"/>
    <col min="66" max="66" width="25.140625" customWidth="1"/>
    <col min="67" max="79" width="16.140625" customWidth="1"/>
  </cols>
  <sheetData>
    <row r="1" spans="1:79" ht="25.5" customHeight="1">
      <c r="A1" s="1"/>
      <c r="B1" s="483" t="s">
        <v>292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4" t="s">
        <v>320</v>
      </c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5" t="s">
        <v>323</v>
      </c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 t="s">
        <v>325</v>
      </c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 t="s">
        <v>327</v>
      </c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380"/>
      <c r="BP1" s="380"/>
      <c r="BQ1" s="380"/>
      <c r="BR1" s="380"/>
      <c r="BS1" s="380"/>
      <c r="BT1" s="380"/>
      <c r="BU1" s="380"/>
      <c r="BV1" s="380"/>
      <c r="BW1" s="380"/>
      <c r="BX1" s="380"/>
      <c r="BY1" s="380"/>
      <c r="BZ1" s="380"/>
      <c r="CA1" s="380"/>
    </row>
    <row r="2" spans="1:79" ht="25.5" customHeight="1">
      <c r="A2" s="1"/>
      <c r="B2" s="95">
        <v>1</v>
      </c>
      <c r="C2" s="95">
        <v>2</v>
      </c>
      <c r="D2" s="95">
        <v>3</v>
      </c>
      <c r="E2" s="95">
        <v>4</v>
      </c>
      <c r="F2" s="95">
        <v>5</v>
      </c>
      <c r="G2" s="95">
        <v>6</v>
      </c>
      <c r="H2" s="95">
        <v>7</v>
      </c>
      <c r="I2" s="95">
        <v>8</v>
      </c>
      <c r="J2" s="95">
        <v>9</v>
      </c>
      <c r="K2" s="95">
        <v>10</v>
      </c>
      <c r="L2" s="95">
        <v>11</v>
      </c>
      <c r="M2" s="95">
        <v>12</v>
      </c>
      <c r="N2" s="96" t="s">
        <v>673</v>
      </c>
      <c r="O2" s="95">
        <v>1</v>
      </c>
      <c r="P2" s="95">
        <v>2</v>
      </c>
      <c r="Q2" s="95">
        <v>3</v>
      </c>
      <c r="R2" s="95">
        <v>4</v>
      </c>
      <c r="S2" s="95">
        <v>5</v>
      </c>
      <c r="T2" s="95">
        <v>6</v>
      </c>
      <c r="U2" s="95">
        <v>7</v>
      </c>
      <c r="V2" s="95">
        <v>8</v>
      </c>
      <c r="W2" s="95">
        <v>9</v>
      </c>
      <c r="X2" s="95">
        <v>10</v>
      </c>
      <c r="Y2" s="95">
        <v>11</v>
      </c>
      <c r="Z2" s="95">
        <v>12</v>
      </c>
      <c r="AA2" s="97" t="s">
        <v>673</v>
      </c>
      <c r="AB2" s="95">
        <v>1</v>
      </c>
      <c r="AC2" s="95">
        <v>2</v>
      </c>
      <c r="AD2" s="95">
        <v>3</v>
      </c>
      <c r="AE2" s="95">
        <v>4</v>
      </c>
      <c r="AF2" s="95">
        <v>5</v>
      </c>
      <c r="AG2" s="95">
        <v>6</v>
      </c>
      <c r="AH2" s="95">
        <v>7</v>
      </c>
      <c r="AI2" s="95">
        <v>8</v>
      </c>
      <c r="AJ2" s="95">
        <v>9</v>
      </c>
      <c r="AK2" s="95">
        <v>10</v>
      </c>
      <c r="AL2" s="95">
        <v>11</v>
      </c>
      <c r="AM2" s="95">
        <v>12</v>
      </c>
      <c r="AN2" s="98" t="s">
        <v>673</v>
      </c>
      <c r="AO2" s="95">
        <v>1</v>
      </c>
      <c r="AP2" s="95">
        <v>2</v>
      </c>
      <c r="AQ2" s="95">
        <v>3</v>
      </c>
      <c r="AR2" s="95">
        <v>4</v>
      </c>
      <c r="AS2" s="95">
        <v>5</v>
      </c>
      <c r="AT2" s="95">
        <v>6</v>
      </c>
      <c r="AU2" s="95">
        <v>7</v>
      </c>
      <c r="AV2" s="95">
        <v>8</v>
      </c>
      <c r="AW2" s="95">
        <v>9</v>
      </c>
      <c r="AX2" s="95">
        <v>10</v>
      </c>
      <c r="AY2" s="95">
        <v>11</v>
      </c>
      <c r="AZ2" s="95">
        <v>12</v>
      </c>
      <c r="BA2" s="98" t="s">
        <v>673</v>
      </c>
      <c r="BB2" s="95">
        <v>1</v>
      </c>
      <c r="BC2" s="95">
        <v>2</v>
      </c>
      <c r="BD2" s="95">
        <v>3</v>
      </c>
      <c r="BE2" s="95">
        <v>4</v>
      </c>
      <c r="BF2" s="95">
        <v>5</v>
      </c>
      <c r="BG2" s="95">
        <v>6</v>
      </c>
      <c r="BH2" s="95">
        <v>7</v>
      </c>
      <c r="BI2" s="95">
        <v>8</v>
      </c>
      <c r="BJ2" s="95">
        <v>9</v>
      </c>
      <c r="BK2" s="95">
        <v>10</v>
      </c>
      <c r="BL2" s="95">
        <v>11</v>
      </c>
      <c r="BM2" s="95">
        <v>12</v>
      </c>
      <c r="BN2" s="98" t="s">
        <v>673</v>
      </c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</row>
    <row r="3" spans="1:79" ht="33.75" customHeight="1">
      <c r="A3" s="242" t="s">
        <v>674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7"/>
      <c r="AT3" s="487"/>
      <c r="AU3" s="487"/>
      <c r="AV3" s="487"/>
      <c r="AW3" s="487"/>
      <c r="AX3" s="487"/>
      <c r="AY3" s="487"/>
      <c r="AZ3" s="487"/>
      <c r="BA3" s="487"/>
      <c r="BB3" s="487"/>
      <c r="BC3" s="487"/>
      <c r="BD3" s="487"/>
      <c r="BE3" s="487"/>
      <c r="BF3" s="487"/>
      <c r="BG3" s="487"/>
      <c r="BH3" s="487"/>
      <c r="BI3" s="487"/>
      <c r="BJ3" s="487"/>
      <c r="BK3" s="487"/>
      <c r="BL3" s="487"/>
      <c r="BM3" s="487"/>
      <c r="BN3" s="487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</row>
    <row r="4" spans="1:79" ht="26.25" customHeight="1">
      <c r="A4" s="99" t="s">
        <v>675</v>
      </c>
      <c r="B4" s="100">
        <f>'6.4.1 Estimación de ventas (Alo'!K5</f>
        <v>53010</v>
      </c>
      <c r="C4" s="100">
        <f>'6.4.1 Estimación de ventas (Alo'!K6</f>
        <v>48837.599999999999</v>
      </c>
      <c r="D4" s="100">
        <f>'6.4.1 Estimación de ventas (Alo'!K7</f>
        <v>204769.14375000002</v>
      </c>
      <c r="E4" s="100">
        <f>'6.4.1 Estimación de ventas (Alo'!K8</f>
        <v>46559.124000000003</v>
      </c>
      <c r="F4" s="100">
        <f>'6.4.1 Estimación de ventas (Alo'!K9</f>
        <v>38879.319600000003</v>
      </c>
      <c r="G4" s="100">
        <f>'6.4.1 Estimación de ventas (Alo'!K10</f>
        <v>35598.892500000002</v>
      </c>
      <c r="H4" s="100">
        <f>'6.4.1 Estimación de ventas (Alo'!K11</f>
        <v>246268.41750000001</v>
      </c>
      <c r="I4" s="100">
        <f>'6.4.1 Estimación de ventas (Alo'!K12</f>
        <v>43239.085200000001</v>
      </c>
      <c r="J4" s="100">
        <f>'6.4.1 Estimación de ventas (Alo'!K13</f>
        <v>54315.765000000007</v>
      </c>
      <c r="K4" s="100">
        <f>'6.4.1 Estimación de ventas (Alo'!K14</f>
        <v>246268.41750000001</v>
      </c>
      <c r="L4" s="100">
        <f>'6.4.1 Estimación de ventas (Alo'!K15</f>
        <v>257414.84999999998</v>
      </c>
      <c r="M4" s="100">
        <f>'6.4.1 Estimación de ventas (Alo'!K16</f>
        <v>300903.82500000001</v>
      </c>
      <c r="N4" s="101">
        <f>SUM(B4:M4)</f>
        <v>1576064.4400500001</v>
      </c>
      <c r="O4" s="100">
        <f>'6.4.1 Estimación de ventas (Alo'!K26</f>
        <v>73067.496000000014</v>
      </c>
      <c r="P4" s="100">
        <f>'6.4.1 Estimación de ventas (Alo'!K27</f>
        <v>67547.97</v>
      </c>
      <c r="Q4" s="100">
        <f>'6.4.1 Estimación de ventas (Alo'!K28</f>
        <v>192127.54680000004</v>
      </c>
      <c r="R4" s="100">
        <f>'6.4.1 Estimación de ventas (Alo'!K29</f>
        <v>56277.108720000004</v>
      </c>
      <c r="S4" s="100">
        <f>'6.4.1 Estimación de ventas (Alo'!K30</f>
        <v>54444.792654000012</v>
      </c>
      <c r="T4" s="100">
        <f>'6.4.1 Estimación de ventas (Alo'!K31</f>
        <v>44024.604030000002</v>
      </c>
      <c r="U4" s="100">
        <f>'6.4.1 Estimación de ventas (Alo'!K32</f>
        <v>242755.75170000002</v>
      </c>
      <c r="V4" s="100">
        <f>'6.4.1 Estimación de ventas (Alo'!K33</f>
        <v>60347.465639999995</v>
      </c>
      <c r="W4" s="100">
        <f>'6.4.1 Estimación de ventas (Alo'!K34</f>
        <v>69655.820400000011</v>
      </c>
      <c r="X4" s="100">
        <f>'6.4.1 Estimación de ventas (Alo'!K35</f>
        <v>127590.49440000003</v>
      </c>
      <c r="Y4" s="100">
        <f>'6.4.1 Estimación de ventas (Alo'!K36</f>
        <v>146306.71818000003</v>
      </c>
      <c r="Z4" s="100">
        <f>'6.4.1 Estimación de ventas (Alo'!K37</f>
        <v>306921.90150000004</v>
      </c>
      <c r="AA4" s="101">
        <f t="shared" ref="AA4:AA6" si="0">SUM(O4:Z4)</f>
        <v>1441067.6700240001</v>
      </c>
      <c r="AB4" s="100">
        <f>'6.4.1 Estimación de ventas (Alo'!K47</f>
        <v>89480.252250000005</v>
      </c>
      <c r="AC4" s="100">
        <f>'6.4.1 Estimación de ventas (Alo'!K48</f>
        <v>71758.884959999996</v>
      </c>
      <c r="AD4" s="100">
        <f>'6.4.1 Estimación de ventas (Alo'!K49</f>
        <v>190673.60860800004</v>
      </c>
      <c r="AE4" s="100">
        <f>'6.4.1 Estimación de ventas (Alo'!K50</f>
        <v>74701.667804400015</v>
      </c>
      <c r="AF4" s="100">
        <f>'6.4.1 Estimación de ventas (Alo'!K51</f>
        <v>61798.678504200005</v>
      </c>
      <c r="AG4" s="100">
        <f>'6.4.1 Estimación de ventas (Alo'!K52</f>
        <v>57795.908048999998</v>
      </c>
      <c r="AH4" s="100">
        <f>'6.4.1 Estimación de ventas (Alo'!K53</f>
        <v>253663.99716600002</v>
      </c>
      <c r="AI4" s="100">
        <f>'6.4.1 Estimación de ventas (Alo'!K54</f>
        <v>77191.723397880007</v>
      </c>
      <c r="AJ4" s="100">
        <f>'6.4.1 Estimación de ventas (Alo'!K55</f>
        <v>85586.159897999998</v>
      </c>
      <c r="AK4" s="100">
        <f>'6.4.1 Estimación de ventas (Alo'!K56</f>
        <v>171662.995845</v>
      </c>
      <c r="AL4" s="100">
        <f>'6.4.1 Estimación de ventas (Alo'!K57</f>
        <v>218617.47031499998</v>
      </c>
      <c r="AM4" s="100">
        <f>'6.4.1 Estimación de ventas (Alo'!K58</f>
        <v>313060.33953</v>
      </c>
      <c r="AN4" s="101">
        <f>SUM(AB4:AM4)</f>
        <v>1665991.68632748</v>
      </c>
      <c r="AO4" s="100">
        <f>'6.4.1 Estimación de ventas (Alo'!K68</f>
        <v>93955.11148800001</v>
      </c>
      <c r="AP4" s="100">
        <f>'6.4.1 Estimación de ventas (Alo'!K69</f>
        <v>85207.435986960001</v>
      </c>
      <c r="AQ4" s="100">
        <f>'6.4.1 Estimación de ventas (Alo'!K70</f>
        <v>149048.8788717</v>
      </c>
      <c r="AR4" s="100">
        <f>'6.4.1 Estimación de ventas (Alo'!K71</f>
        <v>99900.640734839981</v>
      </c>
      <c r="AS4" s="100">
        <f>'6.4.1 Estimación de ventas (Alo'!K72</f>
        <v>70420.027168195214</v>
      </c>
      <c r="AT4" s="100">
        <f>'6.4.1 Estimación de ventas (Alo'!K73</f>
        <v>61001.276200920001</v>
      </c>
      <c r="AU4" s="100">
        <f>'6.4.1 Estimación de ventas (Alo'!K74</f>
        <v>261342.01479834001</v>
      </c>
      <c r="AV4" s="100">
        <f>'6.4.1 Estimación de ventas (Alo'!K75</f>
        <v>85741.169754653994</v>
      </c>
      <c r="AW4" s="100">
        <f>'6.4.1 Estimación de ventas (Alo'!K76</f>
        <v>88032.583924559993</v>
      </c>
      <c r="AX4" s="100">
        <f>'6.4.1 Estimación de ventas (Alo'!K77</f>
        <v>172925.64102104999</v>
      </c>
      <c r="AY4" s="100">
        <f>'6.4.1 Estimación de ventas (Alo'!K78</f>
        <v>220609.14548940002</v>
      </c>
      <c r="AZ4" s="100">
        <f>'6.4.1 Estimación de ventas (Alo'!K79</f>
        <v>319321.54632060003</v>
      </c>
      <c r="BA4" s="101">
        <f t="shared" ref="BA4:BA6" si="1">SUM(AO4:AZ4)</f>
        <v>1707505.4717592192</v>
      </c>
      <c r="BB4" s="100">
        <f>'6.4.1 Estimación de ventas (Alo'!K89</f>
        <v>98250.202298880002</v>
      </c>
      <c r="BC4" s="100">
        <f>'6.4.1 Estimación de ventas (Alo'!K90</f>
        <v>89102.633060649605</v>
      </c>
      <c r="BD4" s="100">
        <f>'6.4.1 Estimación de ventas (Alo'!K91</f>
        <v>176384.15384147104</v>
      </c>
      <c r="BE4" s="100">
        <f>'6.4.1 Estimación de ventas (Alo'!K92</f>
        <v>82848.45694284288</v>
      </c>
      <c r="BF4" s="100">
        <f>'6.4.1 Estimación de ventas (Alo'!K93</f>
        <v>73610.430689135959</v>
      </c>
      <c r="BG4" s="100">
        <f>'6.4.1 Estimación de ventas (Alo'!K94</f>
        <v>68848.105113825135</v>
      </c>
      <c r="BH4" s="100">
        <f>'6.4.1 Estimación de ventas (Alo'!K95</f>
        <v>232522.03934582765</v>
      </c>
      <c r="BI4" s="100">
        <f>'6.4.1 Estimación de ventas (Alo'!K96</f>
        <v>84272.414796547993</v>
      </c>
      <c r="BJ4" s="100">
        <f>'6.4.1 Estimación de ventas (Alo'!K97</f>
        <v>93589.065404452806</v>
      </c>
      <c r="BK4" s="100">
        <f>'6.4.1 Estimación de ventas (Alo'!K98</f>
        <v>232522.03934582765</v>
      </c>
      <c r="BL4" s="100">
        <f>'6.4.1 Estimación de ventas (Alo'!K99</f>
        <v>287680.67418279604</v>
      </c>
      <c r="BM4" s="100">
        <f>'6.4.1 Estimación de ventas (Alo'!K100</f>
        <v>325707.97724701208</v>
      </c>
      <c r="BN4" s="101">
        <f t="shared" ref="BN4:BN6" si="2">SUM(BB4:BM4)</f>
        <v>1845338.1922692687</v>
      </c>
      <c r="BO4" s="380"/>
      <c r="BP4" s="380"/>
      <c r="BQ4" s="380"/>
      <c r="BR4" s="380"/>
      <c r="BS4" s="380"/>
      <c r="BT4" s="380"/>
      <c r="BU4" s="380"/>
      <c r="BV4" s="380"/>
      <c r="BW4" s="380"/>
      <c r="BX4" s="380"/>
      <c r="BY4" s="380"/>
      <c r="BZ4" s="380"/>
      <c r="CA4" s="380"/>
    </row>
    <row r="5" spans="1:79" ht="26.25" customHeight="1">
      <c r="A5" s="99" t="s">
        <v>676</v>
      </c>
      <c r="B5" s="100">
        <f>'6.4.3 Estimación ventas (TEMÁTI'!H5</f>
        <v>9067.5</v>
      </c>
      <c r="C5" s="100">
        <f>'6.4.3 Estimación ventas (TEMÁTI'!H6</f>
        <v>8996.4</v>
      </c>
      <c r="D5" s="100">
        <f>'6.4.3 Estimación ventas (TEMÁTI'!H7</f>
        <v>12336.543000000001</v>
      </c>
      <c r="E5" s="100">
        <f>'6.4.3 Estimación ventas (TEMÁTI'!H8</f>
        <v>3438.3139200000001</v>
      </c>
      <c r="F5" s="100">
        <f>'6.4.3 Estimación ventas (TEMÁTI'!H9</f>
        <v>3623.9828716800007</v>
      </c>
      <c r="G5" s="100">
        <f>'6.4.3 Estimación ventas (TEMÁTI'!H10</f>
        <v>3577.2218023680002</v>
      </c>
      <c r="H5" s="100">
        <f>'6.4.3 Estimación ventas (TEMÁTI'!H11</f>
        <v>13353.47088642288</v>
      </c>
      <c r="I5" s="100">
        <f>'6.4.3 Estimación ventas (TEMÁTI'!H12</f>
        <v>3845.7996152897895</v>
      </c>
      <c r="J5" s="100">
        <f>'6.4.3 Estimación ventas (TEMÁTI'!H13</f>
        <v>10281.311068294883</v>
      </c>
      <c r="K5" s="100">
        <f>'6.4.3 Estimación ventas (TEMÁTI'!H14</f>
        <v>14170.810132439052</v>
      </c>
      <c r="L5" s="100">
        <f>'6.4.3 Estimación ventas (TEMÁTI'!H15</f>
        <v>13987.96096943984</v>
      </c>
      <c r="M5" s="100">
        <f>'6.4.3 Estimación ventas (TEMÁTI'!H16</f>
        <v>14743.310861789592</v>
      </c>
      <c r="N5" s="101">
        <f t="shared" ref="N5:N6" si="3">SUM(B5:M5)</f>
        <v>111422.62512772404</v>
      </c>
      <c r="O5" s="100">
        <f>'6.4.3 Estimación ventas (TEMÁTI'!H21</f>
        <v>11499.782472195882</v>
      </c>
      <c r="P5" s="100">
        <f>'6.4.3 Estimación ventas (TEMÁTI'!H22</f>
        <v>11409.610480602485</v>
      </c>
      <c r="Q5" s="100">
        <f>'6.4.3 Estimación ventas (TEMÁTI'!H23</f>
        <v>15645.71943301801</v>
      </c>
      <c r="R5" s="100">
        <f>'6.4.3 Estimación ventas (TEMÁTI'!H24</f>
        <v>4360.6134161701812</v>
      </c>
      <c r="S5" s="100">
        <f>'6.4.3 Estimación ventas (TEMÁTI'!H25</f>
        <v>4596.0865406433713</v>
      </c>
      <c r="T5" s="100">
        <f>'6.4.3 Estimación ventas (TEMÁTI'!H26</f>
        <v>4536.7821981834577</v>
      </c>
      <c r="U5" s="100">
        <f>'6.4.3 Estimación ventas (TEMÁTI'!H27</f>
        <v>16935.429880635667</v>
      </c>
      <c r="V5" s="100">
        <f>'6.4.3 Estimación ventas (TEMÁTI'!H28</f>
        <v>4877.4038056230711</v>
      </c>
      <c r="W5" s="100">
        <f>'6.4.3 Estimación ventas (TEMÁTI'!H29</f>
        <v>13039.188399710067</v>
      </c>
      <c r="X5" s="100">
        <f>'6.4.3 Estimación ventas (TEMÁTI'!H30</f>
        <v>17972.013672769612</v>
      </c>
      <c r="Y5" s="100">
        <f>'6.4.3 Estimación ventas (TEMÁTI'!H31</f>
        <v>17740.116722153231</v>
      </c>
      <c r="Z5" s="100">
        <f>'6.4.3 Estimación ventas (TEMÁTI'!H32</f>
        <v>18698.083025149506</v>
      </c>
      <c r="AA5" s="101">
        <f t="shared" si="0"/>
        <v>141310.83004685453</v>
      </c>
      <c r="AB5" s="100">
        <f>'6.4.3 Estimación ventas (TEMÁTI'!H37</f>
        <v>14584.504759616613</v>
      </c>
      <c r="AC5" s="100">
        <f>'6.4.3 Estimación ventas (TEMÁTI'!H38</f>
        <v>14470.144871178925</v>
      </c>
      <c r="AD5" s="100">
        <f>'6.4.3 Estimación ventas (TEMÁTI'!H39</f>
        <v>19842.555290952856</v>
      </c>
      <c r="AE5" s="100">
        <f>'6.4.3 Estimación ventas (TEMÁTI'!H40</f>
        <v>5530.312184317183</v>
      </c>
      <c r="AF5" s="100">
        <f>'6.4.3 Estimación ventas (TEMÁTI'!H41</f>
        <v>5828.9490422703111</v>
      </c>
      <c r="AG5" s="100">
        <f>'6.4.3 Estimación ventas (TEMÁTI'!H42</f>
        <v>5753.7367965635976</v>
      </c>
      <c r="AH5" s="100">
        <f>'6.4.3 Estimación ventas (TEMÁTI'!H43</f>
        <v>21478.219983505529</v>
      </c>
      <c r="AI5" s="100">
        <f>'6.4.3 Estimación ventas (TEMÁTI'!H44</f>
        <v>6185.7273552495926</v>
      </c>
      <c r="AJ5" s="100">
        <f>'6.4.3 Estimación ventas (TEMÁTI'!H45</f>
        <v>16536.843695687417</v>
      </c>
      <c r="AK5" s="100">
        <f>'6.4.3 Estimación ventas (TEMÁTI'!H46</f>
        <v>22792.858872255936</v>
      </c>
      <c r="AL5" s="100">
        <f>'6.4.3 Estimación ventas (TEMÁTI'!H47</f>
        <v>22498.757467452637</v>
      </c>
      <c r="AM5" s="100">
        <f>'6.4.3 Estimación ventas (TEMÁTI'!H48</f>
        <v>23713.69037069508</v>
      </c>
      <c r="AN5" s="101">
        <f t="shared" ref="AN5:AN6" si="4">SUM(AB5:AM5)</f>
        <v>179216.30068974569</v>
      </c>
      <c r="AO5" s="100">
        <f>'6.4.3 Estimación ventas (TEMÁTI'!H53</f>
        <v>18496.678489142159</v>
      </c>
      <c r="AP5" s="100">
        <f>'6.4.3 Estimación ventas (TEMÁTI'!H54</f>
        <v>18351.642499003974</v>
      </c>
      <c r="AQ5" s="100">
        <f>'6.4.3 Estimación ventas (TEMÁTI'!H55</f>
        <v>25165.157930904581</v>
      </c>
      <c r="AR5" s="100">
        <f>'6.4.3 Estimación ventas (TEMÁTI'!H56</f>
        <v>7013.7730491295351</v>
      </c>
      <c r="AS5" s="100">
        <f>'6.4.3 Estimación ventas (TEMÁTI'!H57</f>
        <v>7392.5167937825308</v>
      </c>
      <c r="AT5" s="100">
        <f>'6.4.3 Estimación ventas (TEMÁTI'!H58</f>
        <v>7297.1294803143692</v>
      </c>
      <c r="AU5" s="100">
        <f>'6.4.3 Estimación ventas (TEMÁTI'!H59</f>
        <v>27239.576255890177</v>
      </c>
      <c r="AV5" s="100">
        <f>'6.4.3 Estimación ventas (TEMÁTI'!H60</f>
        <v>7844.9979616963728</v>
      </c>
      <c r="AW5" s="100">
        <f>'6.4.3 Estimación ventas (TEMÁTI'!H61</f>
        <v>20972.716325018926</v>
      </c>
      <c r="AX5" s="100">
        <f>'6.4.3 Estimación ventas (TEMÁTI'!H62</f>
        <v>28906.856239360706</v>
      </c>
      <c r="AY5" s="100">
        <f>'6.4.3 Estimación ventas (TEMÁTI'!H63</f>
        <v>28533.8645459496</v>
      </c>
      <c r="AZ5" s="100">
        <f>'6.4.3 Estimación ventas (TEMÁTI'!H64</f>
        <v>30074.69323143088</v>
      </c>
      <c r="BA5" s="101">
        <f t="shared" si="1"/>
        <v>227289.60280162381</v>
      </c>
      <c r="BB5" s="100">
        <f>'6.4.3 Estimación ventas (TEMÁTI'!H69</f>
        <v>23458.260720516082</v>
      </c>
      <c r="BC5" s="100">
        <f>'6.4.3 Estimación ventas (TEMÁTI'!H70</f>
        <v>23274.320016107074</v>
      </c>
      <c r="BD5" s="100">
        <f>'6.4.3 Estimación ventas (TEMÁTI'!H71</f>
        <v>31915.505054740301</v>
      </c>
      <c r="BE5" s="100">
        <f>'6.4.3 Estimación ventas (TEMÁTI'!H72</f>
        <v>8895.1601184824576</v>
      </c>
      <c r="BF5" s="100">
        <f>'6.4.3 Estimación ventas (TEMÁTI'!H73</f>
        <v>9375.4987648805109</v>
      </c>
      <c r="BG5" s="100">
        <f>'6.4.3 Estimación ventas (TEMÁTI'!H74</f>
        <v>9254.5245872691503</v>
      </c>
      <c r="BH5" s="100">
        <f>'6.4.3 Estimación ventas (TEMÁTI'!H75</f>
        <v>34546.369073893467</v>
      </c>
      <c r="BI5" s="100">
        <f>'6.4.3 Estimación ventas (TEMÁTI'!H76</f>
        <v>9949.3542932813198</v>
      </c>
      <c r="BJ5" s="100">
        <f>'6.4.3 Estimación ventas (TEMÁTI'!H77</f>
        <v>26598.475388893206</v>
      </c>
      <c r="BK5" s="100">
        <f>'6.4.3 Estimación ventas (TEMÁTI'!H78</f>
        <v>36660.883232168344</v>
      </c>
      <c r="BL5" s="100">
        <f>'6.4.3 Estimación ventas (TEMÁTI'!H79</f>
        <v>36187.839577559716</v>
      </c>
      <c r="BM5" s="100">
        <f>'6.4.3 Estimación ventas (TEMÁTI'!H80</f>
        <v>38141.982914747947</v>
      </c>
      <c r="BN5" s="101">
        <f t="shared" si="2"/>
        <v>288258.1737425396</v>
      </c>
      <c r="BO5" s="380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</row>
    <row r="6" spans="1:79" ht="26.25" customHeight="1">
      <c r="A6" s="99" t="s">
        <v>677</v>
      </c>
      <c r="B6" s="100">
        <f>'6.4.3 Estimación ventas (norma)'!H5</f>
        <v>730.77333333333331</v>
      </c>
      <c r="C6" s="100">
        <f>'6.4.3 Estimación ventas (norma)'!H6</f>
        <v>673.25440000000003</v>
      </c>
      <c r="D6" s="100">
        <f>'6.4.3 Estimación ventas (norma)'!H7</f>
        <v>855.33364800000004</v>
      </c>
      <c r="E6" s="100">
        <f>'6.4.3 Estimación ventas (norma)'!H8</f>
        <v>268.03082057142859</v>
      </c>
      <c r="F6" s="100">
        <f>'6.4.3 Estimación ventas (norma)'!H9</f>
        <v>282.50448488228574</v>
      </c>
      <c r="G6" s="100">
        <f>'6.4.3 Estimación ventas (norma)'!H10</f>
        <v>278.85926572251435</v>
      </c>
      <c r="H6" s="100">
        <f>'6.4.3 Estimación ventas (norma)'!H11</f>
        <v>925.84064812531972</v>
      </c>
      <c r="I6" s="100">
        <f>'6.4.3 Estimación ventas (norma)'!H12</f>
        <v>299.79601939296072</v>
      </c>
      <c r="J6" s="100">
        <f>'6.4.3 Estimación ventas (norma)'!H13</f>
        <v>828.59751424480226</v>
      </c>
      <c r="K6" s="100">
        <f>'6.4.3 Estimación ventas (norma)'!H14</f>
        <v>982.50950251577433</v>
      </c>
      <c r="L6" s="100">
        <f>'6.4.3 Estimación ventas (norma)'!H15</f>
        <v>969.83196054782877</v>
      </c>
      <c r="M6" s="100">
        <f>'6.4.3 Estimación ventas (norma)'!H16</f>
        <v>1022.2028864174115</v>
      </c>
      <c r="N6" s="101">
        <f t="shared" si="3"/>
        <v>8117.5344837536595</v>
      </c>
      <c r="O6" s="100">
        <f>'6.4.3 Estimación ventas (norma)'!H21</f>
        <v>926.79728368511985</v>
      </c>
      <c r="P6" s="100">
        <f>'6.4.3 Estimación ventas (norma)'!H22</f>
        <v>853.84936845312973</v>
      </c>
      <c r="Q6" s="100">
        <f>'6.4.3 Estimación ventas (norma)'!H23</f>
        <v>1084.7698806892483</v>
      </c>
      <c r="R6" s="100">
        <f>'6.4.3 Estimación ventas (norma)'!H24</f>
        <v>339.92788887958017</v>
      </c>
      <c r="S6" s="100">
        <f>'6.4.3 Estimación ventas (norma)'!H25</f>
        <v>358.28399487907751</v>
      </c>
      <c r="T6" s="100">
        <f>'6.4.3 Estimación ventas (norma)'!H26</f>
        <v>353.66097559031522</v>
      </c>
      <c r="U6" s="100">
        <f>'6.4.3 Estimación ventas (norma)'!H27</f>
        <v>1174.1898050574055</v>
      </c>
      <c r="V6" s="100">
        <f>'6.4.3 Estimación ventas (norma)'!H28</f>
        <v>380.21384163763605</v>
      </c>
      <c r="W6" s="100">
        <f>'6.4.3 Estimación ventas (norma)'!H29</f>
        <v>1050.8619984358922</v>
      </c>
      <c r="X6" s="100">
        <f>'6.4.3 Estimación ventas (norma)'!H30</f>
        <v>1246.059614645359</v>
      </c>
      <c r="Y6" s="100">
        <f>'6.4.3 Estimación ventas (norma)'!H31</f>
        <v>1229.9814260692901</v>
      </c>
      <c r="Z6" s="100">
        <f>'6.4.3 Estimación ventas (norma)'!H32</f>
        <v>1296.4004230770315</v>
      </c>
      <c r="AA6" s="101">
        <f t="shared" si="0"/>
        <v>10294.996501099084</v>
      </c>
      <c r="AB6" s="100">
        <f>'6.4.3 Estimación ventas (norma)'!H37</f>
        <v>1175.403050256509</v>
      </c>
      <c r="AC6" s="100">
        <f>'6.4.3 Estimación ventas (norma)'!H38</f>
        <v>1082.8874553330934</v>
      </c>
      <c r="AD6" s="100">
        <f>'6.4.3 Estimación ventas (norma)'!H39</f>
        <v>1375.7505001727309</v>
      </c>
      <c r="AE6" s="100">
        <f>'6.4.3 Estimación ventas (norma)'!H40</f>
        <v>431.11075581449626</v>
      </c>
      <c r="AF6" s="100">
        <f>'6.4.3 Estimación ventas (norma)'!H41</f>
        <v>454.39073662847909</v>
      </c>
      <c r="AG6" s="100">
        <f>'6.4.3 Estimación ventas (norma)'!H42</f>
        <v>448.52763034940193</v>
      </c>
      <c r="AH6" s="100">
        <f>'6.4.3 Estimación ventas (norma)'!H43</f>
        <v>1489.156585523049</v>
      </c>
      <c r="AI6" s="100">
        <f>'6.4.3 Estimación ventas (norma)'!H44</f>
        <v>482.20308483603498</v>
      </c>
      <c r="AJ6" s="100">
        <f>'6.4.3 Estimación ventas (norma)'!H45</f>
        <v>1332.7471067339186</v>
      </c>
      <c r="AK6" s="100">
        <f>'6.4.3 Estimación ventas (norma)'!H46</f>
        <v>1580.3048818097443</v>
      </c>
      <c r="AL6" s="100">
        <f>'6.4.3 Estimación ventas (norma)'!H47</f>
        <v>1559.9138510767152</v>
      </c>
      <c r="AM6" s="100">
        <f>'6.4.3 Estimación ventas (norma)'!H48</f>
        <v>1644.1491990348579</v>
      </c>
      <c r="AN6" s="101">
        <f t="shared" si="4"/>
        <v>13056.544837569032</v>
      </c>
      <c r="AO6" s="100">
        <f>'6.4.3 Estimación ventas (norma)'!H53</f>
        <v>1490.6952737916044</v>
      </c>
      <c r="AP6" s="100">
        <f>'6.4.3 Estimación ventas (norma)'!H54</f>
        <v>1373.3631296609108</v>
      </c>
      <c r="AQ6" s="100">
        <f>'6.4.3 Estimación ventas (norma)'!H55</f>
        <v>1744.7842832093834</v>
      </c>
      <c r="AR6" s="100">
        <f>'6.4.3 Estimación ventas (norma)'!H56</f>
        <v>546.75267860939209</v>
      </c>
      <c r="AS6" s="100">
        <f>'6.4.3 Estimación ventas (norma)'!H57</f>
        <v>576.27732325429918</v>
      </c>
      <c r="AT6" s="100">
        <f>'6.4.3 Estimación ventas (norma)'!H58</f>
        <v>568.84148682521152</v>
      </c>
      <c r="AU6" s="100">
        <f>'6.4.3 Estimación ventas (norma)'!H59</f>
        <v>1888.6106204083849</v>
      </c>
      <c r="AV6" s="100">
        <f>'6.4.3 Estimación ventas (norma)'!H60</f>
        <v>611.55010565604834</v>
      </c>
      <c r="AW6" s="100">
        <f>'6.4.3 Estimación ventas (norma)'!H61</f>
        <v>1690.2455823422654</v>
      </c>
      <c r="AX6" s="100">
        <f>'6.4.3 Estimación ventas (norma)'!H62</f>
        <v>2004.2086992623413</v>
      </c>
      <c r="AY6" s="100">
        <f>'6.4.3 Estimación ventas (norma)'!H63</f>
        <v>1978.3479418525046</v>
      </c>
      <c r="AZ6" s="100">
        <f>'6.4.3 Estimación ventas (norma)'!H64</f>
        <v>2085.1787307125401</v>
      </c>
      <c r="BA6" s="101">
        <f t="shared" si="1"/>
        <v>16558.855855584887</v>
      </c>
      <c r="BB6" s="100">
        <f>'6.4.3 Estimación ventas (norma)'!H69</f>
        <v>1890.5620491793695</v>
      </c>
      <c r="BC6" s="100">
        <f>'6.4.3 Estimación ventas (norma)'!H70</f>
        <v>1741.7565201471871</v>
      </c>
      <c r="BD6" s="100">
        <f>'6.4.3 Estimación ventas (norma)'!H71</f>
        <v>2212.8083504619935</v>
      </c>
      <c r="BE6" s="100">
        <f>'6.4.3 Estimación ventas (norma)'!H72</f>
        <v>693.41459830145413</v>
      </c>
      <c r="BF6" s="100">
        <f>'6.4.3 Estimación ventas (norma)'!H73</f>
        <v>730.85898660973271</v>
      </c>
      <c r="BG6" s="100">
        <f>'6.4.3 Estimación ventas (norma)'!H74</f>
        <v>721.42854807283288</v>
      </c>
      <c r="BH6" s="100">
        <f>'6.4.3 Estimación ventas (norma)'!H75</f>
        <v>2395.2149224566124</v>
      </c>
      <c r="BI6" s="100">
        <f>'6.4.3 Estimación ventas (norma)'!H76</f>
        <v>775.59340346214128</v>
      </c>
      <c r="BJ6" s="100">
        <f>'6.4.3 Estimación ventas (norma)'!H77</f>
        <v>2143.6400906011695</v>
      </c>
      <c r="BK6" s="100">
        <f>'6.4.3 Estimación ventas (norma)'!H78</f>
        <v>2541.8212374303366</v>
      </c>
      <c r="BL6" s="100">
        <f>'6.4.3 Estimación ventas (norma)'!H79</f>
        <v>2509.0235440441388</v>
      </c>
      <c r="BM6" s="100">
        <f>'6.4.3 Estimación ventas (norma)'!H80</f>
        <v>2644.5108154225227</v>
      </c>
      <c r="BN6" s="101">
        <f t="shared" si="2"/>
        <v>21000.63306618949</v>
      </c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380"/>
      <c r="BZ6" s="380"/>
      <c r="CA6" s="380"/>
    </row>
    <row r="7" spans="1:79" ht="26.25" customHeight="1">
      <c r="A7" s="99" t="s">
        <v>678</v>
      </c>
      <c r="B7" s="100">
        <f>'6.4.3 Estimación ventas (entre)'!H5</f>
        <v>8700</v>
      </c>
      <c r="C7" s="100">
        <f>'6.4.3 Estimación ventas (entre)'!H6</f>
        <v>8874.0000000000018</v>
      </c>
      <c r="D7" s="100">
        <f>'6.4.3 Estimación ventas (entre)'!H7</f>
        <v>12068.640000000001</v>
      </c>
      <c r="E7" s="100">
        <f>'6.4.3 Estimación ventas (entre)'!H8</f>
        <v>6155.0064000000011</v>
      </c>
      <c r="F7" s="100">
        <f>'6.4.3 Estimación ventas (entre)'!H9</f>
        <v>6278.1065280000021</v>
      </c>
      <c r="G7" s="100">
        <f>'6.4.3 Estimación ventas (entre)'!H10</f>
        <v>6403.6686585600019</v>
      </c>
      <c r="H7" s="100">
        <f>'6.4.3 Estimación ventas (entre)'!H11</f>
        <v>13063.484063462403</v>
      </c>
      <c r="I7" s="100">
        <f>'6.4.3 Estimación ventas (entre)'!H12</f>
        <v>6662.3768723658268</v>
      </c>
      <c r="J7" s="100">
        <f>'6.4.3 Estimación ventas (entre)'!H13</f>
        <v>10193.436614719716</v>
      </c>
      <c r="K7" s="100">
        <f>'6.4.3 Estimación ventas (entre)'!H14</f>
        <v>13863.073796018813</v>
      </c>
      <c r="L7" s="100">
        <f>'6.4.3 Estimación ventas (entre)'!H15</f>
        <v>14140.335271939188</v>
      </c>
      <c r="M7" s="100">
        <f>'6.4.3 Estimación ventas (entre)'!H16</f>
        <v>14423.141977377971</v>
      </c>
      <c r="N7" s="101">
        <f>SUM(B7:M7)</f>
        <v>120825.27018244393</v>
      </c>
      <c r="O7" s="100">
        <f>'6.4.3 Estimación ventas (entre)'!H21</f>
        <v>14711.60481692553</v>
      </c>
      <c r="P7" s="100">
        <f>'6.4.3 Estimación ventas (entre)'!H22</f>
        <v>15005.836913264044</v>
      </c>
      <c r="Q7" s="100">
        <f>'6.4.3 Estimación ventas (entre)'!H23</f>
        <v>15305.953651529324</v>
      </c>
      <c r="R7" s="100">
        <f>'6.4.3 Estimación ventas (entre)'!H24</f>
        <v>15612.07272455991</v>
      </c>
      <c r="S7" s="100">
        <f>'6.4.3 Estimación ventas (entre)'!H25</f>
        <v>15924.314179051109</v>
      </c>
      <c r="T7" s="100">
        <f>'6.4.3 Estimación ventas (entre)'!H26</f>
        <v>16242.800462632133</v>
      </c>
      <c r="U7" s="100">
        <f>'6.4.3 Estimación ventas (entre)'!H27</f>
        <v>16567.656471884777</v>
      </c>
      <c r="V7" s="100">
        <f>'6.4.3 Estimación ventas (entre)'!H28</f>
        <v>16899.009601322472</v>
      </c>
      <c r="W7" s="100">
        <f>'6.4.3 Estimación ventas (entre)'!H29</f>
        <v>17236.989793348919</v>
      </c>
      <c r="X7" s="100">
        <f>'6.4.3 Estimación ventas (entre)'!H30</f>
        <v>17581.729589215902</v>
      </c>
      <c r="Y7" s="100">
        <f>'6.4.3 Estimación ventas (entre)'!H31</f>
        <v>17933.364181000219</v>
      </c>
      <c r="Z7" s="100">
        <f>'6.4.3 Estimación ventas (entre)'!H32</f>
        <v>18292.031464620224</v>
      </c>
      <c r="AA7" s="101">
        <f>SUM(O7:Z7)</f>
        <v>197313.36384935459</v>
      </c>
      <c r="AB7" s="100">
        <f>'6.4.3 Estimación ventas (entre)'!H37</f>
        <v>18657.872093912629</v>
      </c>
      <c r="AC7" s="100">
        <f>'6.4.3 Estimación ventas (entre)'!H38</f>
        <v>19031.029535790884</v>
      </c>
      <c r="AD7" s="100">
        <f>'6.4.3 Estimación ventas (entre)'!H39</f>
        <v>19411.650126506705</v>
      </c>
      <c r="AE7" s="100">
        <f>'6.4.3 Estimación ventas (entre)'!H40</f>
        <v>19799.88312903684</v>
      </c>
      <c r="AF7" s="100">
        <f>'6.4.3 Estimación ventas (entre)'!H41</f>
        <v>20195.880791617572</v>
      </c>
      <c r="AG7" s="100">
        <f>'6.4.3 Estimación ventas (entre)'!H42</f>
        <v>20599.798407449925</v>
      </c>
      <c r="AH7" s="100">
        <f>'6.4.3 Estimación ventas (entre)'!H43</f>
        <v>21011.794375598925</v>
      </c>
      <c r="AI7" s="100">
        <f>'6.4.3 Estimación ventas (entre)'!H44</f>
        <v>21432.030263110904</v>
      </c>
      <c r="AJ7" s="100">
        <f>'6.4.3 Estimación ventas (entre)'!H45</f>
        <v>21860.670868373119</v>
      </c>
      <c r="AK7" s="100">
        <f>'6.4.3 Estimación ventas (entre)'!H46</f>
        <v>22297.884285740583</v>
      </c>
      <c r="AL7" s="100">
        <f>'6.4.3 Estimación ventas (entre)'!H47</f>
        <v>22743.841971455393</v>
      </c>
      <c r="AM7" s="100">
        <f>'6.4.3 Estimación ventas (entre)'!H48</f>
        <v>23198.7188108845</v>
      </c>
      <c r="AN7" s="101">
        <f>SUM(AB7:AM7)</f>
        <v>250241.05465947802</v>
      </c>
      <c r="AO7" s="100">
        <f>'6.4.3 Estimación ventas (entre)'!H53</f>
        <v>23662.693187102192</v>
      </c>
      <c r="AP7" s="100">
        <f>'6.4.3 Estimación ventas (entre)'!H54</f>
        <v>24135.947050844235</v>
      </c>
      <c r="AQ7" s="100">
        <f>'6.4.3 Estimación ventas (entre)'!H55</f>
        <v>24618.665991861122</v>
      </c>
      <c r="AR7" s="100">
        <f>'6.4.3 Estimación ventas (entre)'!H56</f>
        <v>25111.039311698347</v>
      </c>
      <c r="AS7" s="100">
        <f>'6.4.3 Estimación ventas (entre)'!H57</f>
        <v>25613.260097932314</v>
      </c>
      <c r="AT7" s="100">
        <f>'6.4.3 Estimación ventas (entre)'!H58</f>
        <v>26125.525299890964</v>
      </c>
      <c r="AU7" s="100">
        <f>'6.4.3 Estimación ventas (entre)'!H59</f>
        <v>26648.03580588878</v>
      </c>
      <c r="AV7" s="100">
        <f>'6.4.3 Estimación ventas (entre)'!H60</f>
        <v>27180.996522006557</v>
      </c>
      <c r="AW7" s="100">
        <f>'6.4.3 Estimación ventas (entre)'!H61</f>
        <v>27724.616452446688</v>
      </c>
      <c r="AX7" s="100">
        <f>'6.4.3 Estimación ventas (entre)'!H62</f>
        <v>28279.108781495623</v>
      </c>
      <c r="AY7" s="100">
        <f>'6.4.3 Estimación ventas (entre)'!H63</f>
        <v>28844.690957125538</v>
      </c>
      <c r="AZ7" s="100">
        <f>'6.4.3 Estimación ventas (entre)'!H64</f>
        <v>29421.58477626805</v>
      </c>
      <c r="BA7" s="101">
        <f>SUM(AO7:AZ7)</f>
        <v>317366.16423456045</v>
      </c>
      <c r="BB7" s="100">
        <f>'6.4.3 Estimación ventas (entre)'!H69</f>
        <v>30010.016471793409</v>
      </c>
      <c r="BC7" s="100">
        <f>'6.4.3 Estimación ventas (entre)'!H70</f>
        <v>30610.216801229275</v>
      </c>
      <c r="BD7" s="100">
        <f>'6.4.3 Estimación ventas (entre)'!H71</f>
        <v>31222.421137253867</v>
      </c>
      <c r="BE7" s="100">
        <f>'6.4.3 Estimación ventas (entre)'!H72</f>
        <v>31846.869559998944</v>
      </c>
      <c r="BF7" s="100">
        <f>'6.4.3 Estimación ventas (entre)'!H73</f>
        <v>32483.806951198923</v>
      </c>
      <c r="BG7" s="100">
        <f>'6.4.3 Estimación ventas (entre)'!H74</f>
        <v>33133.483090222901</v>
      </c>
      <c r="BH7" s="100">
        <f>'6.4.3 Estimación ventas (entre)'!H75</f>
        <v>33796.152752027367</v>
      </c>
      <c r="BI7" s="100">
        <f>'6.4.3 Estimación ventas (entre)'!H76</f>
        <v>34472.075807067908</v>
      </c>
      <c r="BJ7" s="100">
        <f>'6.4.3 Estimación ventas (entre)'!H77</f>
        <v>35161.517323209271</v>
      </c>
      <c r="BK7" s="100">
        <f>'6.4.3 Estimación ventas (entre)'!H78</f>
        <v>35864.747669673459</v>
      </c>
      <c r="BL7" s="100">
        <f>'6.4.3 Estimación ventas (entre)'!H79</f>
        <v>36582.042623066933</v>
      </c>
      <c r="BM7" s="100">
        <f>'6.4.3 Estimación ventas (entre)'!H80</f>
        <v>37313.683475528262</v>
      </c>
      <c r="BN7" s="101">
        <f>SUM(BB7:BM7)</f>
        <v>402497.03366227052</v>
      </c>
      <c r="BO7" s="380"/>
      <c r="BP7" s="380"/>
      <c r="BQ7" s="380"/>
      <c r="BR7" s="380"/>
      <c r="BS7" s="380"/>
      <c r="BT7" s="380"/>
      <c r="BU7" s="380"/>
      <c r="BV7" s="380"/>
      <c r="BW7" s="380"/>
      <c r="BX7" s="380"/>
      <c r="BY7" s="380"/>
      <c r="BZ7" s="380"/>
      <c r="CA7" s="380"/>
    </row>
    <row r="8" spans="1:79" ht="26.25" customHeight="1">
      <c r="A8" s="102" t="s">
        <v>679</v>
      </c>
      <c r="B8" s="103">
        <f>SUM(B4:B7)</f>
        <v>71508.273333333331</v>
      </c>
      <c r="C8" s="103">
        <f>SUM(C4:C7)</f>
        <v>67381.254400000005</v>
      </c>
      <c r="D8" s="103">
        <f>SUM(D4:D7)</f>
        <v>230029.66039800004</v>
      </c>
      <c r="E8" s="103">
        <f>SUM(E4:E7)</f>
        <v>56420.475140571434</v>
      </c>
      <c r="F8" s="103">
        <f>SUM(F4:F7)</f>
        <v>49063.913484562298</v>
      </c>
      <c r="G8" s="103">
        <f>SUM(G4:G7)</f>
        <v>45858.642226650525</v>
      </c>
      <c r="H8" s="103">
        <f>SUM(H4:H7)</f>
        <v>273611.21309801063</v>
      </c>
      <c r="I8" s="103">
        <f>SUM(I4:I7)</f>
        <v>54047.057707048582</v>
      </c>
      <c r="J8" s="103">
        <f>SUM(J4:J7)</f>
        <v>75619.110197259404</v>
      </c>
      <c r="K8" s="103">
        <f>SUM(K4:K7)</f>
        <v>275284.81093097362</v>
      </c>
      <c r="L8" s="103">
        <f>SUM(L4:L7)</f>
        <v>286512.9782019268</v>
      </c>
      <c r="M8" s="103">
        <f>SUM(M4:M7)</f>
        <v>331092.48072558496</v>
      </c>
      <c r="N8" s="101">
        <f>SUM(N4+N5+N6+N7)</f>
        <v>1816429.8698439219</v>
      </c>
      <c r="O8" s="103">
        <f>SUM(O4:O7)</f>
        <v>100205.68057280657</v>
      </c>
      <c r="P8" s="103">
        <f>SUM(P4:P7)</f>
        <v>94817.266762319661</v>
      </c>
      <c r="Q8" s="103">
        <f>SUM(Q4:Q7)</f>
        <v>224163.98976523662</v>
      </c>
      <c r="R8" s="103">
        <f>SUM(R4:R7)</f>
        <v>76589.722749609675</v>
      </c>
      <c r="S8" s="103">
        <f>SUM(S4:S7)</f>
        <v>75323.477368573571</v>
      </c>
      <c r="T8" s="103">
        <f>SUM(T4:T7)</f>
        <v>65157.847666405905</v>
      </c>
      <c r="U8" s="103">
        <f>SUM(U4:U7)</f>
        <v>277433.02785757784</v>
      </c>
      <c r="V8" s="103">
        <f>SUM(V4:V7)</f>
        <v>82504.092888583167</v>
      </c>
      <c r="W8" s="103">
        <f>SUM(W4:W7)</f>
        <v>100982.86059149489</v>
      </c>
      <c r="X8" s="103">
        <f>SUM(X4:X7)</f>
        <v>164390.29727663088</v>
      </c>
      <c r="Y8" s="103">
        <f>SUM(Y4:Y7)</f>
        <v>183210.18050922276</v>
      </c>
      <c r="Z8" s="103">
        <f>SUM(Z4:Z7)</f>
        <v>345208.41641284683</v>
      </c>
      <c r="AA8" s="101">
        <f>SUM(AA4+AA5+AA6+AA7)</f>
        <v>1789986.8604213083</v>
      </c>
      <c r="AB8" s="103">
        <f>SUM(AB4:AB7)</f>
        <v>123898.03215378575</v>
      </c>
      <c r="AC8" s="103">
        <f>SUM(AC4:AC7)</f>
        <v>106342.94682230291</v>
      </c>
      <c r="AD8" s="103">
        <f>SUM(AD4:AD7)</f>
        <v>231303.5645256323</v>
      </c>
      <c r="AE8" s="103">
        <f>SUM(AE4:AE7)</f>
        <v>100462.97387356854</v>
      </c>
      <c r="AF8" s="103">
        <f>SUM(AF4:AF7)</f>
        <v>88277.899074716377</v>
      </c>
      <c r="AG8" s="103">
        <f>SUM(AG4:AG7)</f>
        <v>84597.970883362927</v>
      </c>
      <c r="AH8" s="103">
        <f>SUM(AH4:AH7)</f>
        <v>297643.16811062756</v>
      </c>
      <c r="AI8" s="103">
        <f>SUM(AI4:AI7)</f>
        <v>105291.68410107653</v>
      </c>
      <c r="AJ8" s="103">
        <f>SUM(AJ4:AJ7)</f>
        <v>125316.42156879447</v>
      </c>
      <c r="AK8" s="103">
        <f>SUM(AK4:AK7)</f>
        <v>218334.04388480625</v>
      </c>
      <c r="AL8" s="103">
        <f>SUM(AL4:AL7)</f>
        <v>265419.98360498471</v>
      </c>
      <c r="AM8" s="103">
        <f>SUM(AM4:AM7)</f>
        <v>361616.89791061444</v>
      </c>
      <c r="AN8" s="101">
        <f>SUM(AN4+AN5+AN6+AN7)</f>
        <v>2108505.5865142727</v>
      </c>
      <c r="AO8" s="103">
        <f>SUM(AO4:AO7)</f>
        <v>137605.17843803595</v>
      </c>
      <c r="AP8" s="103">
        <f>SUM(AP4:AP7)</f>
        <v>129068.38866646912</v>
      </c>
      <c r="AQ8" s="103">
        <f>SUM(AQ4:AQ7)</f>
        <v>200577.48707767509</v>
      </c>
      <c r="AR8" s="103">
        <f>SUM(AR4:AR7)</f>
        <v>132572.20577427727</v>
      </c>
      <c r="AS8" s="103">
        <f>SUM(AS4:AS7)</f>
        <v>104002.08138316436</v>
      </c>
      <c r="AT8" s="103">
        <f>SUM(AT4:AT7)</f>
        <v>94992.772467950563</v>
      </c>
      <c r="AU8" s="103">
        <f>SUM(AU4:AU7)</f>
        <v>317118.23748052731</v>
      </c>
      <c r="AV8" s="103">
        <f>SUM(AV4:AV7)</f>
        <v>121378.71434401296</v>
      </c>
      <c r="AW8" s="103">
        <f>SUM(AW4:AW7)</f>
        <v>138420.16228436789</v>
      </c>
      <c r="AX8" s="103">
        <f>SUM(AX4:AX7)</f>
        <v>232115.81474116867</v>
      </c>
      <c r="AY8" s="103">
        <f>SUM(AY4:AY7)</f>
        <v>279966.04893432767</v>
      </c>
      <c r="AZ8" s="103">
        <f>SUM(AZ4:AZ7)</f>
        <v>380903.00305901153</v>
      </c>
      <c r="BA8" s="101">
        <f>SUM(BA4+BA5+BA6+BA7)</f>
        <v>2268720.0946509885</v>
      </c>
      <c r="BB8" s="103">
        <f>SUM(BB4:BB7)</f>
        <v>153609.04154036887</v>
      </c>
      <c r="BC8" s="103">
        <f>SUM(BC4:BC7)</f>
        <v>144728.92639813313</v>
      </c>
      <c r="BD8" s="103">
        <f>SUM(BD4:BD7)</f>
        <v>241734.8883839272</v>
      </c>
      <c r="BE8" s="103">
        <f>SUM(BE4:BE7)</f>
        <v>124283.90121962574</v>
      </c>
      <c r="BF8" s="103">
        <f>SUM(BF4:BF7)</f>
        <v>116200.59539182513</v>
      </c>
      <c r="BG8" s="103">
        <f>SUM(BG4:BG7)</f>
        <v>111957.54133939001</v>
      </c>
      <c r="BH8" s="103">
        <f>SUM(BH4:BH7)</f>
        <v>303259.7760942051</v>
      </c>
      <c r="BI8" s="103">
        <f>SUM(BI4:BI7)</f>
        <v>129469.43830035935</v>
      </c>
      <c r="BJ8" s="103">
        <f>SUM(BJ4:BJ7)</f>
        <v>157492.69820715644</v>
      </c>
      <c r="BK8" s="103">
        <f>SUM(BK4:BK7)</f>
        <v>307589.49148509977</v>
      </c>
      <c r="BL8" s="103">
        <f>SUM(BL4:BL7)</f>
        <v>362959.57992746681</v>
      </c>
      <c r="BM8" s="103">
        <f>SUM(BM4:BM7)</f>
        <v>403808.15445271082</v>
      </c>
      <c r="BN8" s="101">
        <f>SUM(BN4+BN5+BN6+BN7)</f>
        <v>2557094.0327402679</v>
      </c>
      <c r="BO8" s="380"/>
      <c r="BP8" s="380"/>
      <c r="BQ8" s="380"/>
      <c r="BR8" s="380"/>
      <c r="BS8" s="380"/>
      <c r="BT8" s="380"/>
      <c r="BU8" s="380"/>
      <c r="BV8" s="380"/>
      <c r="BW8" s="380"/>
      <c r="BX8" s="380"/>
      <c r="BY8" s="380"/>
      <c r="BZ8" s="380"/>
      <c r="CA8" s="380"/>
    </row>
    <row r="9" spans="1:79" ht="33.75" customHeight="1">
      <c r="A9" s="242" t="s">
        <v>680</v>
      </c>
      <c r="B9" s="487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83"/>
      <c r="AO9" s="487"/>
      <c r="AP9" s="395"/>
      <c r="AQ9" s="395"/>
      <c r="AR9" s="395"/>
      <c r="AS9" s="395"/>
      <c r="AT9" s="395"/>
      <c r="AU9" s="395"/>
      <c r="AV9" s="395"/>
      <c r="AW9" s="395"/>
      <c r="AX9" s="395"/>
      <c r="AY9" s="395"/>
      <c r="AZ9" s="395"/>
      <c r="BA9" s="395"/>
      <c r="BB9" s="488"/>
      <c r="BC9" s="395"/>
      <c r="BD9" s="395"/>
      <c r="BE9" s="395"/>
      <c r="BF9" s="395"/>
      <c r="BG9" s="395"/>
      <c r="BH9" s="395"/>
      <c r="BI9" s="395"/>
      <c r="BJ9" s="395"/>
      <c r="BK9" s="395"/>
      <c r="BL9" s="395"/>
      <c r="BM9" s="395"/>
      <c r="BN9" s="395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</row>
    <row r="10" spans="1:79" s="241" customFormat="1" ht="26.25" customHeight="1">
      <c r="A10" s="261" t="s">
        <v>681</v>
      </c>
      <c r="B10" s="236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8"/>
      <c r="AO10" s="236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9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</row>
    <row r="11" spans="1:79" ht="26.25" customHeight="1">
      <c r="A11" s="235" t="s">
        <v>682</v>
      </c>
      <c r="B11" s="243">
        <f>'6.5 Sueldos y cargas sociales'!C27</f>
        <v>14956.719861000005</v>
      </c>
      <c r="C11" s="82">
        <f>B11*1.02</f>
        <v>15255.854258220006</v>
      </c>
      <c r="D11" s="82">
        <f>C11*1.02</f>
        <v>15560.971343384406</v>
      </c>
      <c r="E11" s="82">
        <f>D11*1.02</f>
        <v>15872.190770252095</v>
      </c>
      <c r="F11" s="82">
        <f>E11*1.02</f>
        <v>16189.634585657137</v>
      </c>
      <c r="G11" s="82">
        <f>F11*1.02</f>
        <v>16513.42727737028</v>
      </c>
      <c r="H11" s="82">
        <f>G11*1.02</f>
        <v>16843.695822917685</v>
      </c>
      <c r="I11" s="82">
        <f>H11*1.02</f>
        <v>17180.569739376038</v>
      </c>
      <c r="J11" s="82">
        <f>I11*1.02</f>
        <v>17524.181134163558</v>
      </c>
      <c r="K11" s="82">
        <f>J11*1.02</f>
        <v>17874.664756846829</v>
      </c>
      <c r="L11" s="82">
        <f>K11*1.02</f>
        <v>18232.158051983766</v>
      </c>
      <c r="M11" s="82">
        <f>L11*1.02</f>
        <v>18596.801213023442</v>
      </c>
      <c r="N11" s="105">
        <f>SUM(B11:M11)</f>
        <v>200600.86881419522</v>
      </c>
      <c r="O11" s="82">
        <f>M11*1.02</f>
        <v>18968.737237283913</v>
      </c>
      <c r="P11" s="82">
        <f>O11*1.02</f>
        <v>19348.11198202959</v>
      </c>
      <c r="Q11" s="82">
        <f>P11*1.02</f>
        <v>19735.074221670184</v>
      </c>
      <c r="R11" s="82">
        <f>Q11*1.02</f>
        <v>20129.775706103588</v>
      </c>
      <c r="S11" s="82">
        <f>R11*1.02</f>
        <v>20532.371220225661</v>
      </c>
      <c r="T11" s="82">
        <f>S11*1.02</f>
        <v>20943.018644630174</v>
      </c>
      <c r="U11" s="82">
        <f>T11*1.02</f>
        <v>21361.879017522777</v>
      </c>
      <c r="V11" s="82">
        <f>U11*1.02</f>
        <v>21789.116597873232</v>
      </c>
      <c r="W11" s="82">
        <f>V11*1.02</f>
        <v>22224.898929830695</v>
      </c>
      <c r="X11" s="82">
        <f>W11*1.02</f>
        <v>22669.396908427309</v>
      </c>
      <c r="Y11" s="82">
        <f>X11*1.02</f>
        <v>23122.784846595856</v>
      </c>
      <c r="Z11" s="82">
        <f>Y11*1.02</f>
        <v>23585.240543527772</v>
      </c>
      <c r="AA11" s="105">
        <f t="shared" ref="AA11:AA18" si="5">SUM(O11:Z11)</f>
        <v>254410.40585572072</v>
      </c>
      <c r="AB11" s="82">
        <f>Z11*1.02</f>
        <v>24056.945354398329</v>
      </c>
      <c r="AC11" s="82">
        <f>AB11*1.02</f>
        <v>24538.084261486296</v>
      </c>
      <c r="AD11" s="82">
        <f>AC11*1.02</f>
        <v>25028.845946716021</v>
      </c>
      <c r="AE11" s="82">
        <f>AD11*1.02</f>
        <v>25529.42286565034</v>
      </c>
      <c r="AF11" s="82">
        <f>AE11*1.02</f>
        <v>26040.011322963346</v>
      </c>
      <c r="AG11" s="82">
        <f>AF11*1.02</f>
        <v>26560.811549422615</v>
      </c>
      <c r="AH11" s="82">
        <f>AG11*1.02</f>
        <v>27092.027780411066</v>
      </c>
      <c r="AI11" s="82">
        <f>AH11*1.02</f>
        <v>27633.868336019288</v>
      </c>
      <c r="AJ11" s="82">
        <f>AI11*1.02</f>
        <v>28186.545702739673</v>
      </c>
      <c r="AK11" s="82">
        <f>AJ11*1.02</f>
        <v>28750.276616794468</v>
      </c>
      <c r="AL11" s="82">
        <f>AK11*1.02</f>
        <v>29325.282149130358</v>
      </c>
      <c r="AM11" s="82">
        <f>AL11*1.02</f>
        <v>29911.787792112966</v>
      </c>
      <c r="AN11" s="105">
        <f t="shared" ref="AN11:AN19" si="6">SUM(AB11:AM11)</f>
        <v>322653.90967784479</v>
      </c>
      <c r="AO11" s="82">
        <f>AM11*1.02</f>
        <v>30510.023547955225</v>
      </c>
      <c r="AP11" s="82">
        <f>AO11*1.02</f>
        <v>31120.22401891433</v>
      </c>
      <c r="AQ11" s="82">
        <f>AP11*1.02</f>
        <v>31742.628499292616</v>
      </c>
      <c r="AR11" s="82">
        <f>AQ11*1.02</f>
        <v>32377.48106927847</v>
      </c>
      <c r="AS11" s="82">
        <f>AR11*1.02</f>
        <v>33025.03069066404</v>
      </c>
      <c r="AT11" s="82">
        <f>AS11*1.02</f>
        <v>33685.531304477321</v>
      </c>
      <c r="AU11" s="82">
        <f>AT11*1.02</f>
        <v>34359.241930566866</v>
      </c>
      <c r="AV11" s="82">
        <f>AU11*1.02</f>
        <v>35046.426769178208</v>
      </c>
      <c r="AW11" s="82">
        <f>AV11*1.02</f>
        <v>35747.355304561774</v>
      </c>
      <c r="AX11" s="82">
        <f>AW11*1.02</f>
        <v>36462.302410653007</v>
      </c>
      <c r="AY11" s="82">
        <f>AX11*1.02</f>
        <v>37191.548458866069</v>
      </c>
      <c r="AZ11" s="82">
        <f>AY11*1.02</f>
        <v>37935.379428043394</v>
      </c>
      <c r="BA11" s="105">
        <f t="shared" ref="BA11:BA19" si="7">SUM(AO11:AZ11)</f>
        <v>409203.17343245132</v>
      </c>
      <c r="BB11" s="82">
        <f>AZ11*1.02</f>
        <v>38694.087016604266</v>
      </c>
      <c r="BC11" s="82">
        <f>BB11*1.02</f>
        <v>39467.968756936352</v>
      </c>
      <c r="BD11" s="82">
        <f>BC11*1.02</f>
        <v>40257.328132075083</v>
      </c>
      <c r="BE11" s="82">
        <f>BD11*1.02</f>
        <v>41062.474694716584</v>
      </c>
      <c r="BF11" s="82">
        <f>BE11*1.02</f>
        <v>41883.724188610919</v>
      </c>
      <c r="BG11" s="82">
        <f>BF11*1.02</f>
        <v>42721.39867238314</v>
      </c>
      <c r="BH11" s="82">
        <f>BG11*1.02</f>
        <v>43575.826645830806</v>
      </c>
      <c r="BI11" s="82">
        <f>BH11*1.02</f>
        <v>44447.343178747426</v>
      </c>
      <c r="BJ11" s="82">
        <f>BI11*1.02</f>
        <v>45336.290042322376</v>
      </c>
      <c r="BK11" s="82">
        <f>BJ11*1.02</f>
        <v>46243.015843168825</v>
      </c>
      <c r="BL11" s="82">
        <f>BK11*1.02</f>
        <v>47167.876160032203</v>
      </c>
      <c r="BM11" s="82">
        <f>BL11*1.02</f>
        <v>48111.233683232851</v>
      </c>
      <c r="BN11" s="105">
        <f t="shared" ref="BN11:BN19" si="8">SUM(BB11:BM11)</f>
        <v>518968.56701466086</v>
      </c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</row>
    <row r="12" spans="1:79" ht="26.25" customHeight="1">
      <c r="A12" s="104" t="s">
        <v>683</v>
      </c>
      <c r="B12" s="243">
        <f>'6.5 Sueldos y cargas sociales'!C28</f>
        <v>1246.3933217500005</v>
      </c>
      <c r="C12" s="82">
        <f>B12*1.02</f>
        <v>1271.3211881850004</v>
      </c>
      <c r="D12" s="82">
        <f>C12*1.02</f>
        <v>1296.7476119487005</v>
      </c>
      <c r="E12" s="82">
        <f>D12*1.02</f>
        <v>1322.6825641876746</v>
      </c>
      <c r="F12" s="82">
        <f>E12*1.02</f>
        <v>1349.1362154714282</v>
      </c>
      <c r="G12" s="82">
        <f>F12*1.02</f>
        <v>1376.1189397808566</v>
      </c>
      <c r="H12" s="82">
        <f>G12*1.02</f>
        <v>1403.6413185764739</v>
      </c>
      <c r="I12" s="82">
        <f>H12*1.02</f>
        <v>1431.7141449480034</v>
      </c>
      <c r="J12" s="82">
        <f>I12*1.02</f>
        <v>1460.3484278469634</v>
      </c>
      <c r="K12" s="82">
        <f>J12*1.02</f>
        <v>1489.5553964039027</v>
      </c>
      <c r="L12" s="82">
        <f>K12*1.02</f>
        <v>1519.3465043319809</v>
      </c>
      <c r="M12" s="82">
        <f>L12*1.02</f>
        <v>1549.7334344186206</v>
      </c>
      <c r="N12" s="105">
        <f t="shared" ref="N12:N48" si="9">SUM(B12:M12)</f>
        <v>16716.739067849609</v>
      </c>
      <c r="O12" s="82">
        <f>M12*1.02</f>
        <v>1580.7281031069931</v>
      </c>
      <c r="P12" s="82">
        <f>O12*1.02</f>
        <v>1612.3426651691329</v>
      </c>
      <c r="Q12" s="82">
        <f>P12*1.02</f>
        <v>1644.5895184725157</v>
      </c>
      <c r="R12" s="82">
        <f>Q12*1.02</f>
        <v>1677.481308841966</v>
      </c>
      <c r="S12" s="82">
        <f>R12*1.02</f>
        <v>1711.0309350188054</v>
      </c>
      <c r="T12" s="82">
        <f>S12*1.02</f>
        <v>1745.2515537191816</v>
      </c>
      <c r="U12" s="82">
        <f>T12*1.02</f>
        <v>1780.1565847935653</v>
      </c>
      <c r="V12" s="82">
        <f>U12*1.02</f>
        <v>1815.7597164894366</v>
      </c>
      <c r="W12" s="82">
        <f>V12*1.02</f>
        <v>1852.0749108192254</v>
      </c>
      <c r="X12" s="82">
        <f>W12*1.02</f>
        <v>1889.1164090356099</v>
      </c>
      <c r="Y12" s="82">
        <f>X12*1.02</f>
        <v>1926.8987372163222</v>
      </c>
      <c r="Z12" s="82">
        <f>Y12*1.02</f>
        <v>1965.4367119606486</v>
      </c>
      <c r="AA12" s="105">
        <f t="shared" si="5"/>
        <v>21200.867154643398</v>
      </c>
      <c r="AB12" s="82">
        <f>Z12*1.02</f>
        <v>2004.7454461998616</v>
      </c>
      <c r="AC12" s="82">
        <f>AB12*1.02</f>
        <v>2044.8403551238589</v>
      </c>
      <c r="AD12" s="82">
        <f>AC12*1.02</f>
        <v>2085.7371622263363</v>
      </c>
      <c r="AE12" s="82">
        <f>AD12*1.02</f>
        <v>2127.451905470863</v>
      </c>
      <c r="AF12" s="82">
        <f>AE12*1.02</f>
        <v>2170.0009435802804</v>
      </c>
      <c r="AG12" s="82">
        <f>AF12*1.02</f>
        <v>2213.4009624518858</v>
      </c>
      <c r="AH12" s="82">
        <f>AG12*1.02</f>
        <v>2257.6689817009237</v>
      </c>
      <c r="AI12" s="82">
        <f>AH12*1.02</f>
        <v>2302.8223613349423</v>
      </c>
      <c r="AJ12" s="82">
        <f>AI12*1.02</f>
        <v>2348.8788085616411</v>
      </c>
      <c r="AK12" s="82">
        <f>AJ12*1.02</f>
        <v>2395.8563847328742</v>
      </c>
      <c r="AL12" s="82">
        <f>AK12*1.02</f>
        <v>2443.7735124275318</v>
      </c>
      <c r="AM12" s="82">
        <f>AL12*1.02</f>
        <v>2492.6489826760826</v>
      </c>
      <c r="AN12" s="105">
        <f t="shared" si="6"/>
        <v>26887.825806487082</v>
      </c>
      <c r="AO12" s="82">
        <f>AM12*1.02</f>
        <v>2542.5019623296043</v>
      </c>
      <c r="AP12" s="82">
        <f>AO12*1.02</f>
        <v>2593.3520015761965</v>
      </c>
      <c r="AQ12" s="82">
        <f>AP12*1.02</f>
        <v>2645.2190416077206</v>
      </c>
      <c r="AR12" s="82">
        <f>AQ12*1.02</f>
        <v>2698.123422439875</v>
      </c>
      <c r="AS12" s="82">
        <f>AR12*1.02</f>
        <v>2752.0858908886726</v>
      </c>
      <c r="AT12" s="82">
        <f>AS12*1.02</f>
        <v>2807.1276087064462</v>
      </c>
      <c r="AU12" s="82">
        <f>AT12*1.02</f>
        <v>2863.2701608805751</v>
      </c>
      <c r="AV12" s="82">
        <f>AU12*1.02</f>
        <v>2920.5355640981866</v>
      </c>
      <c r="AW12" s="82">
        <f>AV12*1.02</f>
        <v>2978.9462753801504</v>
      </c>
      <c r="AX12" s="82">
        <f>AW12*1.02</f>
        <v>3038.5252008877533</v>
      </c>
      <c r="AY12" s="82">
        <f>AX12*1.02</f>
        <v>3099.2957049055085</v>
      </c>
      <c r="AZ12" s="82">
        <f>AY12*1.02</f>
        <v>3161.2816190036187</v>
      </c>
      <c r="BA12" s="105">
        <f t="shared" si="7"/>
        <v>34100.264452704308</v>
      </c>
      <c r="BB12" s="82">
        <f>AZ12*1.02</f>
        <v>3224.5072513836913</v>
      </c>
      <c r="BC12" s="82">
        <f>BB12*1.02</f>
        <v>3288.9973964113651</v>
      </c>
      <c r="BD12" s="82">
        <f>BC12*1.02</f>
        <v>3354.7773443395927</v>
      </c>
      <c r="BE12" s="82">
        <f>BD12*1.02</f>
        <v>3421.8728912263846</v>
      </c>
      <c r="BF12" s="82">
        <f>BE12*1.02</f>
        <v>3490.3103490509125</v>
      </c>
      <c r="BG12" s="82">
        <f>BF12*1.02</f>
        <v>3560.1165560319309</v>
      </c>
      <c r="BH12" s="82">
        <f>BG12*1.02</f>
        <v>3631.3188871525695</v>
      </c>
      <c r="BI12" s="82">
        <f>BH12*1.02</f>
        <v>3703.9452648956208</v>
      </c>
      <c r="BJ12" s="82">
        <f>BI12*1.02</f>
        <v>3778.0241701935333</v>
      </c>
      <c r="BK12" s="82">
        <f>BJ12*1.02</f>
        <v>3853.5846535974042</v>
      </c>
      <c r="BL12" s="82">
        <f>BK12*1.02</f>
        <v>3930.6563466693524</v>
      </c>
      <c r="BM12" s="82">
        <f>BL12*1.02</f>
        <v>4009.2694736027397</v>
      </c>
      <c r="BN12" s="105">
        <f t="shared" si="8"/>
        <v>43247.380584555103</v>
      </c>
      <c r="BO12" s="380"/>
      <c r="BP12" s="380"/>
      <c r="BQ12" s="380"/>
      <c r="BR12" s="380"/>
      <c r="BS12" s="380"/>
      <c r="BT12" s="380"/>
      <c r="BU12" s="380"/>
      <c r="BV12" s="380"/>
      <c r="BW12" s="380"/>
      <c r="BX12" s="380"/>
      <c r="BY12" s="380"/>
      <c r="BZ12" s="380"/>
      <c r="CA12" s="380"/>
    </row>
    <row r="13" spans="1:79" ht="26.25" customHeight="1">
      <c r="A13" s="104" t="s">
        <v>684</v>
      </c>
      <c r="B13" s="243">
        <f>'6.5 Sueldos y cargas sociales'!C40</f>
        <v>4666.4965966320015</v>
      </c>
      <c r="C13" s="82">
        <f>B13*1.02</f>
        <v>4759.8265285646412</v>
      </c>
      <c r="D13" s="82">
        <f>C13*1.02</f>
        <v>4855.0230591359341</v>
      </c>
      <c r="E13" s="82">
        <f>D13*1.02</f>
        <v>4952.1235203186525</v>
      </c>
      <c r="F13" s="82">
        <f>E13*1.02</f>
        <v>5051.1659907250259</v>
      </c>
      <c r="G13" s="82">
        <f>F13*1.02</f>
        <v>5152.1893105395266</v>
      </c>
      <c r="H13" s="82">
        <f>G13*1.02</f>
        <v>5255.2330967503176</v>
      </c>
      <c r="I13" s="82">
        <f>H13*1.02</f>
        <v>5360.3377586853239</v>
      </c>
      <c r="J13" s="82">
        <f>I13*1.02</f>
        <v>5467.5445138590303</v>
      </c>
      <c r="K13" s="82">
        <f>J13*1.02</f>
        <v>5576.8954041362113</v>
      </c>
      <c r="L13" s="82">
        <f>K13*1.02</f>
        <v>5688.4333122189355</v>
      </c>
      <c r="M13" s="82">
        <f>L13*1.02</f>
        <v>5802.2019784633139</v>
      </c>
      <c r="N13" s="105">
        <f t="shared" si="9"/>
        <v>62587.471070028907</v>
      </c>
      <c r="O13" s="82">
        <f>M13*1.02</f>
        <v>5918.2460180325807</v>
      </c>
      <c r="P13" s="82">
        <f>O13*1.02</f>
        <v>6036.6109383932326</v>
      </c>
      <c r="Q13" s="82">
        <f>P13*1.02</f>
        <v>6157.3431571610972</v>
      </c>
      <c r="R13" s="82">
        <f>Q13*1.02</f>
        <v>6280.4900203043189</v>
      </c>
      <c r="S13" s="82">
        <f>R13*1.02</f>
        <v>6406.0998207104058</v>
      </c>
      <c r="T13" s="82">
        <f>S13*1.02</f>
        <v>6534.2218171246141</v>
      </c>
      <c r="U13" s="82">
        <f>T13*1.02</f>
        <v>6664.9062534671066</v>
      </c>
      <c r="V13" s="82">
        <f>U13*1.02</f>
        <v>6798.2043785364485</v>
      </c>
      <c r="W13" s="82">
        <f>V13*1.02</f>
        <v>6934.1684661071777</v>
      </c>
      <c r="X13" s="82">
        <f>W13*1.02</f>
        <v>7072.851835429321</v>
      </c>
      <c r="Y13" s="82">
        <f>X13*1.02</f>
        <v>7214.3088721379072</v>
      </c>
      <c r="Z13" s="82">
        <f>Y13*1.02</f>
        <v>7358.5950495806655</v>
      </c>
      <c r="AA13" s="105">
        <f t="shared" si="5"/>
        <v>79376.046626984869</v>
      </c>
      <c r="AB13" s="82">
        <f>Z13*1.02</f>
        <v>7505.7669505722788</v>
      </c>
      <c r="AC13" s="82">
        <f>AB13*1.02</f>
        <v>7655.8822895837247</v>
      </c>
      <c r="AD13" s="82">
        <f>AC13*1.02</f>
        <v>7808.9999353753992</v>
      </c>
      <c r="AE13" s="82">
        <f>AD13*1.02</f>
        <v>7965.1799340829075</v>
      </c>
      <c r="AF13" s="82">
        <f>AE13*1.02</f>
        <v>8124.483532764566</v>
      </c>
      <c r="AG13" s="82">
        <f>AF13*1.02</f>
        <v>8286.9732034198569</v>
      </c>
      <c r="AH13" s="82">
        <f>AG13*1.02</f>
        <v>8452.7126674882547</v>
      </c>
      <c r="AI13" s="82">
        <f>AH13*1.02</f>
        <v>8621.7669208380194</v>
      </c>
      <c r="AJ13" s="82">
        <f>AI13*1.02</f>
        <v>8794.2022592547801</v>
      </c>
      <c r="AK13" s="82">
        <f>AJ13*1.02</f>
        <v>8970.0863044398757</v>
      </c>
      <c r="AL13" s="82">
        <f>AK13*1.02</f>
        <v>9149.4880305286733</v>
      </c>
      <c r="AM13" s="82">
        <f>AL13*1.02</f>
        <v>9332.4777911392466</v>
      </c>
      <c r="AN13" s="105">
        <f t="shared" si="6"/>
        <v>100668.01981948758</v>
      </c>
      <c r="AO13" s="82">
        <f>AM13*1.02</f>
        <v>9519.1273469620319</v>
      </c>
      <c r="AP13" s="82">
        <f>AO13*1.02</f>
        <v>9709.5098939012732</v>
      </c>
      <c r="AQ13" s="82">
        <f>AP13*1.02</f>
        <v>9903.7000917792993</v>
      </c>
      <c r="AR13" s="82">
        <f>AQ13*1.02</f>
        <v>10101.774093614886</v>
      </c>
      <c r="AS13" s="82">
        <f>AR13*1.02</f>
        <v>10303.809575487183</v>
      </c>
      <c r="AT13" s="82">
        <f>AS13*1.02</f>
        <v>10509.885766996927</v>
      </c>
      <c r="AU13" s="82">
        <f>AT13*1.02</f>
        <v>10720.083482336866</v>
      </c>
      <c r="AV13" s="82">
        <f>AU13*1.02</f>
        <v>10934.485151983603</v>
      </c>
      <c r="AW13" s="82">
        <f>AV13*1.02</f>
        <v>11153.174855023275</v>
      </c>
      <c r="AX13" s="82">
        <f>AW13*1.02</f>
        <v>11376.238352123741</v>
      </c>
      <c r="AY13" s="82">
        <f>AX13*1.02</f>
        <v>11603.763119166215</v>
      </c>
      <c r="AZ13" s="82">
        <f>AY13*1.02</f>
        <v>11835.83838154954</v>
      </c>
      <c r="BA13" s="105">
        <f t="shared" si="7"/>
        <v>127671.39011092484</v>
      </c>
      <c r="BB13" s="82">
        <f>AZ13*1.02</f>
        <v>12072.555149180531</v>
      </c>
      <c r="BC13" s="82">
        <f>BB13*1.02</f>
        <v>12314.006252164141</v>
      </c>
      <c r="BD13" s="82">
        <f>BC13*1.02</f>
        <v>12560.286377207423</v>
      </c>
      <c r="BE13" s="82">
        <f>BD13*1.02</f>
        <v>12811.492104751573</v>
      </c>
      <c r="BF13" s="82">
        <f>BE13*1.02</f>
        <v>13067.721946846605</v>
      </c>
      <c r="BG13" s="82">
        <f>BF13*1.02</f>
        <v>13329.076385783537</v>
      </c>
      <c r="BH13" s="82">
        <f>BG13*1.02</f>
        <v>13595.657913499208</v>
      </c>
      <c r="BI13" s="82">
        <f>BH13*1.02</f>
        <v>13867.571071769193</v>
      </c>
      <c r="BJ13" s="82">
        <f>BI13*1.02</f>
        <v>14144.922493204576</v>
      </c>
      <c r="BK13" s="82">
        <f>BJ13*1.02</f>
        <v>14427.820943068667</v>
      </c>
      <c r="BL13" s="82">
        <f>BK13*1.02</f>
        <v>14716.377361930041</v>
      </c>
      <c r="BM13" s="82">
        <f>BL13*1.02</f>
        <v>15010.704909168642</v>
      </c>
      <c r="BN13" s="105">
        <f t="shared" si="8"/>
        <v>161918.19290857413</v>
      </c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</row>
    <row r="14" spans="1:79" s="248" customFormat="1" ht="26.25" customHeight="1">
      <c r="A14" s="262" t="s">
        <v>685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</row>
    <row r="15" spans="1:79" ht="26.25" customHeight="1">
      <c r="A15" s="245" t="s">
        <v>686</v>
      </c>
      <c r="B15" s="82">
        <f>'Matriz de Gastos'!D153</f>
        <v>15418.401863000003</v>
      </c>
      <c r="C15" s="82">
        <f>B15*1.02</f>
        <v>15726.769900260004</v>
      </c>
      <c r="D15" s="82">
        <f t="shared" ref="D15:M15" si="10">C15*1.02</f>
        <v>16041.305298265204</v>
      </c>
      <c r="E15" s="82">
        <f t="shared" si="10"/>
        <v>16362.131404230509</v>
      </c>
      <c r="F15" s="82">
        <f t="shared" si="10"/>
        <v>16689.374032315121</v>
      </c>
      <c r="G15" s="82">
        <f t="shared" si="10"/>
        <v>17023.161512961426</v>
      </c>
      <c r="H15" s="82">
        <f t="shared" si="10"/>
        <v>17363.624743220655</v>
      </c>
      <c r="I15" s="82">
        <f t="shared" si="10"/>
        <v>17710.897238085068</v>
      </c>
      <c r="J15" s="82">
        <f t="shared" si="10"/>
        <v>18065.11518284677</v>
      </c>
      <c r="K15" s="82">
        <f t="shared" si="10"/>
        <v>18426.417486503706</v>
      </c>
      <c r="L15" s="82">
        <f t="shared" si="10"/>
        <v>18794.945836233779</v>
      </c>
      <c r="M15" s="82">
        <f t="shared" si="10"/>
        <v>19170.844752958456</v>
      </c>
      <c r="N15" s="105">
        <f t="shared" si="9"/>
        <v>206792.98925088072</v>
      </c>
      <c r="O15" s="82">
        <f>M15*1.02</f>
        <v>19554.261648017626</v>
      </c>
      <c r="P15" s="82">
        <f>O15*1.02</f>
        <v>19945.346880977977</v>
      </c>
      <c r="Q15" s="82">
        <f t="shared" ref="Q15:Z15" si="11">P15*1.02</f>
        <v>20344.253818597535</v>
      </c>
      <c r="R15" s="82">
        <f t="shared" si="11"/>
        <v>20751.138894969485</v>
      </c>
      <c r="S15" s="82">
        <f t="shared" si="11"/>
        <v>21166.161672868875</v>
      </c>
      <c r="T15" s="82">
        <f t="shared" si="11"/>
        <v>21589.484906326252</v>
      </c>
      <c r="U15" s="82">
        <f t="shared" si="11"/>
        <v>22021.274604452778</v>
      </c>
      <c r="V15" s="82">
        <f t="shared" si="11"/>
        <v>22461.700096541834</v>
      </c>
      <c r="W15" s="82">
        <f t="shared" si="11"/>
        <v>22910.93409847267</v>
      </c>
      <c r="X15" s="82">
        <f t="shared" si="11"/>
        <v>23369.152780442124</v>
      </c>
      <c r="Y15" s="82">
        <f t="shared" si="11"/>
        <v>23836.535836050967</v>
      </c>
      <c r="Z15" s="82">
        <f t="shared" si="11"/>
        <v>24313.266552771987</v>
      </c>
      <c r="AA15" s="105">
        <f t="shared" si="5"/>
        <v>262263.51179049007</v>
      </c>
      <c r="AB15" s="82">
        <f>Z15*1.02</f>
        <v>24799.531883827429</v>
      </c>
      <c r="AC15" s="82">
        <f>AB15*1.02</f>
        <v>25295.522521503979</v>
      </c>
      <c r="AD15" s="82">
        <f t="shared" ref="AD15:AM15" si="12">AC15*1.02</f>
        <v>25801.43297193406</v>
      </c>
      <c r="AE15" s="82">
        <f t="shared" si="12"/>
        <v>26317.461631372742</v>
      </c>
      <c r="AF15" s="82">
        <f t="shared" si="12"/>
        <v>26843.810864000196</v>
      </c>
      <c r="AG15" s="82">
        <f t="shared" si="12"/>
        <v>27380.687081280201</v>
      </c>
      <c r="AH15" s="82">
        <f t="shared" si="12"/>
        <v>27928.300822905807</v>
      </c>
      <c r="AI15" s="82">
        <f t="shared" si="12"/>
        <v>28486.866839363924</v>
      </c>
      <c r="AJ15" s="82">
        <f t="shared" si="12"/>
        <v>29056.604176151202</v>
      </c>
      <c r="AK15" s="82">
        <f t="shared" si="12"/>
        <v>29637.736259674228</v>
      </c>
      <c r="AL15" s="82">
        <f t="shared" si="12"/>
        <v>30230.490984867713</v>
      </c>
      <c r="AM15" s="82">
        <f t="shared" si="12"/>
        <v>30835.100804565067</v>
      </c>
      <c r="AN15" s="105">
        <f t="shared" si="6"/>
        <v>332613.5468414466</v>
      </c>
      <c r="AO15" s="82">
        <f>AM15*1.02</f>
        <v>31451.802820656369</v>
      </c>
      <c r="AP15" s="82">
        <f>AO15*1.02</f>
        <v>32080.838877069498</v>
      </c>
      <c r="AQ15" s="82">
        <f t="shared" ref="AQ15:AZ15" si="13">AP15*1.02</f>
        <v>32722.455654610887</v>
      </c>
      <c r="AR15" s="82">
        <f t="shared" si="13"/>
        <v>33376.904767703105</v>
      </c>
      <c r="AS15" s="82">
        <f t="shared" si="13"/>
        <v>34044.442863057171</v>
      </c>
      <c r="AT15" s="82">
        <f t="shared" si="13"/>
        <v>34725.331720318318</v>
      </c>
      <c r="AU15" s="82">
        <f t="shared" si="13"/>
        <v>35419.838354724685</v>
      </c>
      <c r="AV15" s="82">
        <f t="shared" si="13"/>
        <v>36128.235121819176</v>
      </c>
      <c r="AW15" s="82">
        <f t="shared" si="13"/>
        <v>36850.799824255562</v>
      </c>
      <c r="AX15" s="82">
        <f t="shared" si="13"/>
        <v>37587.815820740674</v>
      </c>
      <c r="AY15" s="82">
        <f t="shared" si="13"/>
        <v>38339.57213715549</v>
      </c>
      <c r="AZ15" s="82">
        <f t="shared" si="13"/>
        <v>39106.3635798986</v>
      </c>
      <c r="BA15" s="105">
        <f t="shared" si="7"/>
        <v>421834.40154200955</v>
      </c>
      <c r="BB15" s="82">
        <f>AZ15*1.02</f>
        <v>39888.490851496572</v>
      </c>
      <c r="BC15" s="82">
        <f>BB15*1.02</f>
        <v>40686.260668526505</v>
      </c>
      <c r="BD15" s="82">
        <f t="shared" ref="BD15:BM15" si="14">BC15*1.02</f>
        <v>41499.985881897039</v>
      </c>
      <c r="BE15" s="82">
        <f t="shared" si="14"/>
        <v>42329.985599534979</v>
      </c>
      <c r="BF15" s="82">
        <f t="shared" si="14"/>
        <v>43176.585311525676</v>
      </c>
      <c r="BG15" s="82">
        <f t="shared" si="14"/>
        <v>44040.117017756187</v>
      </c>
      <c r="BH15" s="82">
        <f t="shared" si="14"/>
        <v>44920.919358111314</v>
      </c>
      <c r="BI15" s="82">
        <f t="shared" si="14"/>
        <v>45819.337745273544</v>
      </c>
      <c r="BJ15" s="82">
        <f t="shared" si="14"/>
        <v>46735.724500179014</v>
      </c>
      <c r="BK15" s="82">
        <f t="shared" si="14"/>
        <v>47670.438990182593</v>
      </c>
      <c r="BL15" s="82">
        <f t="shared" si="14"/>
        <v>48623.847769986249</v>
      </c>
      <c r="BM15" s="82">
        <f t="shared" si="14"/>
        <v>49596.324725385974</v>
      </c>
      <c r="BN15" s="105">
        <f t="shared" si="8"/>
        <v>534988.01841985562</v>
      </c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</row>
    <row r="16" spans="1:79" ht="26.25" customHeight="1">
      <c r="A16" s="245" t="s">
        <v>687</v>
      </c>
      <c r="B16" s="82">
        <f>'Matriz de Gastos'!D43</f>
        <v>2276.0791572389167</v>
      </c>
      <c r="C16" s="82">
        <f>B16*1.02</f>
        <v>2321.6007403836952</v>
      </c>
      <c r="D16" s="82">
        <f t="shared" ref="D16:M16" si="15">C16*1.02</f>
        <v>2368.0327551913692</v>
      </c>
      <c r="E16" s="82">
        <f t="shared" si="15"/>
        <v>2415.3934102951966</v>
      </c>
      <c r="F16" s="82">
        <f t="shared" si="15"/>
        <v>2463.7012785011007</v>
      </c>
      <c r="G16" s="82">
        <f t="shared" si="15"/>
        <v>2512.9753040711225</v>
      </c>
      <c r="H16" s="82">
        <f t="shared" si="15"/>
        <v>2563.2348101525449</v>
      </c>
      <c r="I16" s="82">
        <f t="shared" si="15"/>
        <v>2614.4995063555957</v>
      </c>
      <c r="J16" s="82">
        <f t="shared" si="15"/>
        <v>2666.7894964827078</v>
      </c>
      <c r="K16" s="82">
        <f t="shared" si="15"/>
        <v>2720.1252864123621</v>
      </c>
      <c r="L16" s="82">
        <f t="shared" si="15"/>
        <v>2774.5277921406096</v>
      </c>
      <c r="M16" s="82">
        <f t="shared" si="15"/>
        <v>2830.0183479834218</v>
      </c>
      <c r="N16" s="105">
        <f t="shared" si="9"/>
        <v>30526.977885208642</v>
      </c>
      <c r="O16" s="82">
        <f>M16*1.02</f>
        <v>2886.6187149430903</v>
      </c>
      <c r="P16" s="82">
        <f>O16*1.02</f>
        <v>2944.3510892419522</v>
      </c>
      <c r="Q16" s="82">
        <f t="shared" ref="Q16:Z16" si="16">P16*1.02</f>
        <v>3003.2381110267911</v>
      </c>
      <c r="R16" s="82">
        <f t="shared" si="16"/>
        <v>3063.3028732473272</v>
      </c>
      <c r="S16" s="82">
        <f t="shared" si="16"/>
        <v>3124.5689307122739</v>
      </c>
      <c r="T16" s="82">
        <f t="shared" si="16"/>
        <v>3187.0603093265195</v>
      </c>
      <c r="U16" s="82">
        <f t="shared" si="16"/>
        <v>3250.8015155130497</v>
      </c>
      <c r="V16" s="82">
        <f t="shared" si="16"/>
        <v>3315.8175458233109</v>
      </c>
      <c r="W16" s="82">
        <f t="shared" si="16"/>
        <v>3382.1338967397774</v>
      </c>
      <c r="X16" s="82">
        <f t="shared" si="16"/>
        <v>3449.7765746745731</v>
      </c>
      <c r="Y16" s="82">
        <f t="shared" si="16"/>
        <v>3518.7721061680645</v>
      </c>
      <c r="Z16" s="82">
        <f t="shared" si="16"/>
        <v>3589.1475482914257</v>
      </c>
      <c r="AA16" s="105">
        <f>SUM(O16:Z16)</f>
        <v>38715.589215708154</v>
      </c>
      <c r="AB16" s="82">
        <f>Z16*1.02</f>
        <v>3660.9304992572543</v>
      </c>
      <c r="AC16" s="82">
        <f>AB16*1.02</f>
        <v>3734.1491092423994</v>
      </c>
      <c r="AD16" s="82">
        <f t="shared" ref="AD16:AM16" si="17">AC16*1.02</f>
        <v>3808.8320914272476</v>
      </c>
      <c r="AE16" s="82">
        <f t="shared" si="17"/>
        <v>3885.0087332557928</v>
      </c>
      <c r="AF16" s="82">
        <f t="shared" si="17"/>
        <v>3962.7089079209086</v>
      </c>
      <c r="AG16" s="82">
        <f t="shared" si="17"/>
        <v>4041.9630860793268</v>
      </c>
      <c r="AH16" s="82">
        <f t="shared" si="17"/>
        <v>4122.8023478009136</v>
      </c>
      <c r="AI16" s="82">
        <f t="shared" si="17"/>
        <v>4205.2583947569319</v>
      </c>
      <c r="AJ16" s="82">
        <f t="shared" si="17"/>
        <v>4289.3635626520709</v>
      </c>
      <c r="AK16" s="82">
        <f t="shared" si="17"/>
        <v>4375.1508339051124</v>
      </c>
      <c r="AL16" s="82">
        <f t="shared" si="17"/>
        <v>4462.653850583215</v>
      </c>
      <c r="AM16" s="82">
        <f t="shared" si="17"/>
        <v>4551.9069275948796</v>
      </c>
      <c r="AN16" s="105">
        <f t="shared" si="6"/>
        <v>49100.728344476054</v>
      </c>
      <c r="AO16" s="82">
        <f>AM16*1.02</f>
        <v>4642.9450661467772</v>
      </c>
      <c r="AP16" s="82">
        <f>AO16*1.02</f>
        <v>4735.8039674697129</v>
      </c>
      <c r="AQ16" s="82">
        <f t="shared" ref="AQ16:AZ16" si="18">AP16*1.02</f>
        <v>4830.5200468191069</v>
      </c>
      <c r="AR16" s="82">
        <f t="shared" si="18"/>
        <v>4927.1304477554895</v>
      </c>
      <c r="AS16" s="82">
        <f t="shared" si="18"/>
        <v>5025.6730567105997</v>
      </c>
      <c r="AT16" s="82">
        <f t="shared" si="18"/>
        <v>5126.1865178448115</v>
      </c>
      <c r="AU16" s="82">
        <f t="shared" si="18"/>
        <v>5228.7102482017081</v>
      </c>
      <c r="AV16" s="82">
        <f t="shared" si="18"/>
        <v>5333.284453165742</v>
      </c>
      <c r="AW16" s="82">
        <f t="shared" si="18"/>
        <v>5439.9501422290568</v>
      </c>
      <c r="AX16" s="82">
        <f t="shared" si="18"/>
        <v>5548.7491450736379</v>
      </c>
      <c r="AY16" s="82">
        <f t="shared" si="18"/>
        <v>5659.7241279751106</v>
      </c>
      <c r="AZ16" s="82">
        <f t="shared" si="18"/>
        <v>5772.9186105346125</v>
      </c>
      <c r="BA16" s="105">
        <f t="shared" si="7"/>
        <v>62271.595829926358</v>
      </c>
      <c r="BB16" s="82">
        <f>AZ16*1.02</f>
        <v>5888.3769827453052</v>
      </c>
      <c r="BC16" s="82">
        <f>BB16*1.02</f>
        <v>6006.1445224002118</v>
      </c>
      <c r="BD16" s="82">
        <f t="shared" ref="BD16:BM16" si="19">BC16*1.02</f>
        <v>6126.2674128482158</v>
      </c>
      <c r="BE16" s="82">
        <f t="shared" si="19"/>
        <v>6248.79276110518</v>
      </c>
      <c r="BF16" s="82">
        <f t="shared" si="19"/>
        <v>6373.7686163272838</v>
      </c>
      <c r="BG16" s="82">
        <f t="shared" si="19"/>
        <v>6501.2439886538295</v>
      </c>
      <c r="BH16" s="82">
        <f t="shared" si="19"/>
        <v>6631.268868426906</v>
      </c>
      <c r="BI16" s="82">
        <f t="shared" si="19"/>
        <v>6763.8942457954445</v>
      </c>
      <c r="BJ16" s="82">
        <f t="shared" si="19"/>
        <v>6899.1721307113539</v>
      </c>
      <c r="BK16" s="82">
        <f t="shared" si="19"/>
        <v>7037.1555733255809</v>
      </c>
      <c r="BL16" s="82">
        <f t="shared" si="19"/>
        <v>7177.8986847920924</v>
      </c>
      <c r="BM16" s="82">
        <f t="shared" si="19"/>
        <v>7321.456658487934</v>
      </c>
      <c r="BN16" s="105">
        <f t="shared" si="8"/>
        <v>78975.440445619344</v>
      </c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</row>
    <row r="17" spans="1:79" ht="26.25" customHeight="1">
      <c r="A17" s="245" t="s">
        <v>688</v>
      </c>
      <c r="B17" s="82">
        <f>'Matriz de Gastos'!D52</f>
        <v>1787.6712304999999</v>
      </c>
      <c r="C17" s="82">
        <f>B17*1.02</f>
        <v>1823.42465511</v>
      </c>
      <c r="D17" s="82">
        <f t="shared" ref="D17:M17" si="20">C17*1.02</f>
        <v>1859.8931482122</v>
      </c>
      <c r="E17" s="82">
        <f t="shared" si="20"/>
        <v>1897.091011176444</v>
      </c>
      <c r="F17" s="82">
        <f t="shared" si="20"/>
        <v>1935.032831399973</v>
      </c>
      <c r="G17" s="82">
        <f t="shared" si="20"/>
        <v>1973.7334880279725</v>
      </c>
      <c r="H17" s="82">
        <f t="shared" si="20"/>
        <v>2013.2081577885319</v>
      </c>
      <c r="I17" s="82">
        <f t="shared" si="20"/>
        <v>2053.4723209443027</v>
      </c>
      <c r="J17" s="82">
        <f t="shared" si="20"/>
        <v>2094.5417673631887</v>
      </c>
      <c r="K17" s="82">
        <f t="shared" si="20"/>
        <v>2136.4326027104526</v>
      </c>
      <c r="L17" s="82">
        <f t="shared" si="20"/>
        <v>2179.1612547646619</v>
      </c>
      <c r="M17" s="82">
        <f t="shared" si="20"/>
        <v>2222.7444798599549</v>
      </c>
      <c r="N17" s="105">
        <f t="shared" si="9"/>
        <v>23976.406947857682</v>
      </c>
      <c r="O17" s="82">
        <f>M17*1.02</f>
        <v>2267.1993694571543</v>
      </c>
      <c r="P17" s="82">
        <f>O17*1.02</f>
        <v>2312.5433568462972</v>
      </c>
      <c r="Q17" s="82">
        <f t="shared" ref="Q17:Z17" si="21">P17*1.02</f>
        <v>2358.7942239832232</v>
      </c>
      <c r="R17" s="82">
        <f t="shared" si="21"/>
        <v>2405.9701084628878</v>
      </c>
      <c r="S17" s="82">
        <f t="shared" si="21"/>
        <v>2454.0895106321454</v>
      </c>
      <c r="T17" s="82">
        <f t="shared" si="21"/>
        <v>2503.1713008447882</v>
      </c>
      <c r="U17" s="82">
        <f t="shared" si="21"/>
        <v>2553.2347268616841</v>
      </c>
      <c r="V17" s="82">
        <f t="shared" si="21"/>
        <v>2604.2994213989177</v>
      </c>
      <c r="W17" s="82">
        <f t="shared" si="21"/>
        <v>2656.3854098268962</v>
      </c>
      <c r="X17" s="82">
        <f t="shared" si="21"/>
        <v>2709.5131180234343</v>
      </c>
      <c r="Y17" s="82">
        <f t="shared" si="21"/>
        <v>2763.7033803839031</v>
      </c>
      <c r="Z17" s="82">
        <f t="shared" si="21"/>
        <v>2818.9774479915814</v>
      </c>
      <c r="AA17" s="105">
        <f>SUM(O17:Z17)</f>
        <v>30407.881374712917</v>
      </c>
      <c r="AB17" s="82">
        <f>Z17*1.02</f>
        <v>2875.3569969514128</v>
      </c>
      <c r="AC17" s="82">
        <f>AB17*1.02</f>
        <v>2932.8641368904409</v>
      </c>
      <c r="AD17" s="82">
        <f t="shared" ref="AD17:AM17" si="22">AC17*1.02</f>
        <v>2991.52141962825</v>
      </c>
      <c r="AE17" s="82">
        <f t="shared" si="22"/>
        <v>3051.3518480208149</v>
      </c>
      <c r="AF17" s="82">
        <f t="shared" si="22"/>
        <v>3112.3788849812313</v>
      </c>
      <c r="AG17" s="82">
        <f t="shared" si="22"/>
        <v>3174.6264626808561</v>
      </c>
      <c r="AH17" s="82">
        <f t="shared" si="22"/>
        <v>3238.1189919344733</v>
      </c>
      <c r="AI17" s="82">
        <f t="shared" si="22"/>
        <v>3302.8813717731628</v>
      </c>
      <c r="AJ17" s="82">
        <f t="shared" si="22"/>
        <v>3368.9389992086262</v>
      </c>
      <c r="AK17" s="82">
        <f t="shared" si="22"/>
        <v>3436.3177791927988</v>
      </c>
      <c r="AL17" s="82">
        <f t="shared" si="22"/>
        <v>3505.0441347766546</v>
      </c>
      <c r="AM17" s="82">
        <f t="shared" si="22"/>
        <v>3575.1450174721876</v>
      </c>
      <c r="AN17" s="105">
        <f t="shared" si="6"/>
        <v>38564.546043510913</v>
      </c>
      <c r="AO17" s="82">
        <f>AM17*1.02</f>
        <v>3646.6479178216314</v>
      </c>
      <c r="AP17" s="82">
        <f>AO17*1.02</f>
        <v>3719.580876178064</v>
      </c>
      <c r="AQ17" s="82">
        <f t="shared" ref="AQ17:AZ17" si="23">AP17*1.02</f>
        <v>3793.9724937016254</v>
      </c>
      <c r="AR17" s="82">
        <f t="shared" si="23"/>
        <v>3869.851943575658</v>
      </c>
      <c r="AS17" s="82">
        <f t="shared" si="23"/>
        <v>3947.2489824471713</v>
      </c>
      <c r="AT17" s="82">
        <f t="shared" si="23"/>
        <v>4026.1939620961148</v>
      </c>
      <c r="AU17" s="82">
        <f t="shared" si="23"/>
        <v>4106.717841338037</v>
      </c>
      <c r="AV17" s="82">
        <f t="shared" si="23"/>
        <v>4188.8521981647982</v>
      </c>
      <c r="AW17" s="82">
        <f t="shared" si="23"/>
        <v>4272.6292421280941</v>
      </c>
      <c r="AX17" s="82">
        <f t="shared" si="23"/>
        <v>4358.081826970656</v>
      </c>
      <c r="AY17" s="82">
        <f t="shared" si="23"/>
        <v>4445.243463510069</v>
      </c>
      <c r="AZ17" s="82">
        <f t="shared" si="23"/>
        <v>4534.1483327802707</v>
      </c>
      <c r="BA17" s="105">
        <f t="shared" si="7"/>
        <v>48909.169080712192</v>
      </c>
      <c r="BB17" s="82">
        <f>AZ17*1.02</f>
        <v>4624.8312994358766</v>
      </c>
      <c r="BC17" s="82">
        <f>BB17*1.02</f>
        <v>4717.3279254245945</v>
      </c>
      <c r="BD17" s="82">
        <f t="shared" ref="BD17:BM17" si="24">BC17*1.02</f>
        <v>4811.6744839330868</v>
      </c>
      <c r="BE17" s="82">
        <f t="shared" si="24"/>
        <v>4907.9079736117483</v>
      </c>
      <c r="BF17" s="82">
        <f t="shared" si="24"/>
        <v>5006.066133083983</v>
      </c>
      <c r="BG17" s="82">
        <f t="shared" si="24"/>
        <v>5106.1874557456631</v>
      </c>
      <c r="BH17" s="82">
        <f t="shared" si="24"/>
        <v>5208.3112048605763</v>
      </c>
      <c r="BI17" s="82">
        <f t="shared" si="24"/>
        <v>5312.4774289577881</v>
      </c>
      <c r="BJ17" s="82">
        <f t="shared" si="24"/>
        <v>5418.7269775369441</v>
      </c>
      <c r="BK17" s="82">
        <f t="shared" si="24"/>
        <v>5527.1015170876835</v>
      </c>
      <c r="BL17" s="82">
        <f t="shared" si="24"/>
        <v>5637.6435474294376</v>
      </c>
      <c r="BM17" s="82">
        <f t="shared" si="24"/>
        <v>5750.3964183780263</v>
      </c>
      <c r="BN17" s="105">
        <f t="shared" si="8"/>
        <v>62028.652365485417</v>
      </c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</row>
    <row r="18" spans="1:79" ht="26.25" customHeight="1">
      <c r="A18" s="245" t="s">
        <v>689</v>
      </c>
      <c r="B18" s="82">
        <f>'Matriz de Gastos'!D62</f>
        <v>134.64589035</v>
      </c>
      <c r="C18" s="82">
        <f>B18*1.02</f>
        <v>137.33880815700002</v>
      </c>
      <c r="D18" s="82">
        <f t="shared" ref="D18:M18" si="25">C18*1.02</f>
        <v>140.08558432014001</v>
      </c>
      <c r="E18" s="82">
        <f t="shared" si="25"/>
        <v>142.88729600654281</v>
      </c>
      <c r="F18" s="82">
        <f t="shared" si="25"/>
        <v>145.74504192667368</v>
      </c>
      <c r="G18" s="82">
        <f t="shared" si="25"/>
        <v>148.65994276520715</v>
      </c>
      <c r="H18" s="82">
        <f t="shared" si="25"/>
        <v>151.63314162051128</v>
      </c>
      <c r="I18" s="82">
        <f t="shared" si="25"/>
        <v>154.66580445292152</v>
      </c>
      <c r="J18" s="82">
        <f t="shared" si="25"/>
        <v>157.75912054197994</v>
      </c>
      <c r="K18" s="82">
        <f t="shared" si="25"/>
        <v>160.91430295281955</v>
      </c>
      <c r="L18" s="82">
        <f t="shared" si="25"/>
        <v>164.13258901187595</v>
      </c>
      <c r="M18" s="82">
        <f t="shared" si="25"/>
        <v>167.41524079211348</v>
      </c>
      <c r="N18" s="105">
        <f t="shared" si="9"/>
        <v>1805.8827628977854</v>
      </c>
      <c r="O18" s="82">
        <f>M18*1.02</f>
        <v>170.76354560795576</v>
      </c>
      <c r="P18" s="82">
        <f>O18*1.02</f>
        <v>174.17881652011488</v>
      </c>
      <c r="Q18" s="82">
        <f t="shared" ref="Q18:Z18" si="26">P18*1.02</f>
        <v>177.66239285051719</v>
      </c>
      <c r="R18" s="82">
        <f t="shared" si="26"/>
        <v>181.21564070752754</v>
      </c>
      <c r="S18" s="82">
        <f t="shared" si="26"/>
        <v>184.8399535216781</v>
      </c>
      <c r="T18" s="82">
        <f t="shared" si="26"/>
        <v>188.53675259211167</v>
      </c>
      <c r="U18" s="82">
        <f t="shared" si="26"/>
        <v>192.30748764395389</v>
      </c>
      <c r="V18" s="82">
        <f t="shared" si="26"/>
        <v>196.15363739683298</v>
      </c>
      <c r="W18" s="82">
        <f t="shared" si="26"/>
        <v>200.07671014476963</v>
      </c>
      <c r="X18" s="82">
        <f t="shared" si="26"/>
        <v>204.07824434766502</v>
      </c>
      <c r="Y18" s="82">
        <f t="shared" si="26"/>
        <v>208.15980923461834</v>
      </c>
      <c r="Z18" s="82">
        <f t="shared" si="26"/>
        <v>212.3230054193107</v>
      </c>
      <c r="AA18" s="105">
        <f>SUM(O18:Z18)</f>
        <v>2290.2959959870559</v>
      </c>
      <c r="AB18" s="82">
        <f>Z18*1.02</f>
        <v>216.56946552769693</v>
      </c>
      <c r="AC18" s="82">
        <f>AB18*1.02</f>
        <v>220.90085483825086</v>
      </c>
      <c r="AD18" s="82">
        <f t="shared" ref="AD18:AM18" si="27">AC18*1.02</f>
        <v>225.31887193501589</v>
      </c>
      <c r="AE18" s="82">
        <f t="shared" si="27"/>
        <v>229.82524937371622</v>
      </c>
      <c r="AF18" s="82">
        <f t="shared" si="27"/>
        <v>234.42175436119055</v>
      </c>
      <c r="AG18" s="82">
        <f t="shared" si="27"/>
        <v>239.11018944841436</v>
      </c>
      <c r="AH18" s="82">
        <f t="shared" si="27"/>
        <v>243.89239323738266</v>
      </c>
      <c r="AI18" s="82">
        <f t="shared" si="27"/>
        <v>248.77024110213031</v>
      </c>
      <c r="AJ18" s="82">
        <f t="shared" si="27"/>
        <v>253.74564592417292</v>
      </c>
      <c r="AK18" s="82">
        <f t="shared" si="27"/>
        <v>258.8205588426564</v>
      </c>
      <c r="AL18" s="82">
        <f t="shared" si="27"/>
        <v>263.99697001950955</v>
      </c>
      <c r="AM18" s="82">
        <f t="shared" si="27"/>
        <v>269.27690941989977</v>
      </c>
      <c r="AN18" s="105">
        <f t="shared" si="6"/>
        <v>2904.6491040300366</v>
      </c>
      <c r="AO18" s="82">
        <f>AM18*1.02</f>
        <v>274.66244760829778</v>
      </c>
      <c r="AP18" s="82">
        <f>AO18*1.02</f>
        <v>280.15569656046375</v>
      </c>
      <c r="AQ18" s="82">
        <f t="shared" ref="AQ18:AZ18" si="28">AP18*1.02</f>
        <v>285.75881049167305</v>
      </c>
      <c r="AR18" s="82">
        <f t="shared" si="28"/>
        <v>291.47398670150653</v>
      </c>
      <c r="AS18" s="82">
        <f t="shared" si="28"/>
        <v>297.30346643553668</v>
      </c>
      <c r="AT18" s="82">
        <f t="shared" si="28"/>
        <v>303.24953576424741</v>
      </c>
      <c r="AU18" s="82">
        <f t="shared" si="28"/>
        <v>309.31452647953239</v>
      </c>
      <c r="AV18" s="82">
        <f t="shared" si="28"/>
        <v>315.50081700912307</v>
      </c>
      <c r="AW18" s="82">
        <f t="shared" si="28"/>
        <v>321.81083334930554</v>
      </c>
      <c r="AX18" s="82">
        <f t="shared" si="28"/>
        <v>328.24705001629167</v>
      </c>
      <c r="AY18" s="82">
        <f t="shared" si="28"/>
        <v>334.81199101661753</v>
      </c>
      <c r="AZ18" s="82">
        <f t="shared" si="28"/>
        <v>341.50823083694991</v>
      </c>
      <c r="BA18" s="105">
        <f t="shared" si="7"/>
        <v>3683.7973922695455</v>
      </c>
      <c r="BB18" s="82">
        <f>AZ18*1.02</f>
        <v>348.33839545368892</v>
      </c>
      <c r="BC18" s="82">
        <f>BB18*1.02</f>
        <v>355.3051633627627</v>
      </c>
      <c r="BD18" s="82">
        <f t="shared" ref="BD18:BM18" si="29">BC18*1.02</f>
        <v>362.41126663001796</v>
      </c>
      <c r="BE18" s="82">
        <f t="shared" si="29"/>
        <v>369.65949196261835</v>
      </c>
      <c r="BF18" s="82">
        <f t="shared" si="29"/>
        <v>377.05268180187073</v>
      </c>
      <c r="BG18" s="82">
        <f t="shared" si="29"/>
        <v>384.59373543790815</v>
      </c>
      <c r="BH18" s="82">
        <f t="shared" si="29"/>
        <v>392.28561014666633</v>
      </c>
      <c r="BI18" s="82">
        <f t="shared" si="29"/>
        <v>400.13132234959966</v>
      </c>
      <c r="BJ18" s="82">
        <f t="shared" si="29"/>
        <v>408.13394879659165</v>
      </c>
      <c r="BK18" s="82">
        <f t="shared" si="29"/>
        <v>416.29662777252349</v>
      </c>
      <c r="BL18" s="82">
        <f t="shared" si="29"/>
        <v>424.62256032797399</v>
      </c>
      <c r="BM18" s="82">
        <f t="shared" si="29"/>
        <v>433.11501153453349</v>
      </c>
      <c r="BN18" s="105">
        <f t="shared" si="8"/>
        <v>4671.9458155767552</v>
      </c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</row>
    <row r="19" spans="1:79" ht="26.25" customHeight="1">
      <c r="A19" s="245" t="s">
        <v>690</v>
      </c>
      <c r="B19" s="82">
        <f>'6.4.3 Estimación ventas (entre)'!C96</f>
        <v>9401.1426900000006</v>
      </c>
      <c r="C19" s="82">
        <f>B19*1.02</f>
        <v>9589.1655438000016</v>
      </c>
      <c r="D19" s="82">
        <f t="shared" ref="D19:M19" si="30">C19*1.02</f>
        <v>9780.9488546760022</v>
      </c>
      <c r="E19" s="82">
        <f t="shared" si="30"/>
        <v>9976.5678317695219</v>
      </c>
      <c r="F19" s="82">
        <f t="shared" si="30"/>
        <v>10176.099188404913</v>
      </c>
      <c r="G19" s="82">
        <f t="shared" si="30"/>
        <v>10379.621172173011</v>
      </c>
      <c r="H19" s="82">
        <f t="shared" si="30"/>
        <v>10587.213595616471</v>
      </c>
      <c r="I19" s="82">
        <f t="shared" si="30"/>
        <v>10798.957867528801</v>
      </c>
      <c r="J19" s="82">
        <f t="shared" si="30"/>
        <v>11014.937024879377</v>
      </c>
      <c r="K19" s="82">
        <f t="shared" si="30"/>
        <v>11235.235765376965</v>
      </c>
      <c r="L19" s="82">
        <f t="shared" si="30"/>
        <v>11459.940480684505</v>
      </c>
      <c r="M19" s="82">
        <f t="shared" si="30"/>
        <v>11689.139290298195</v>
      </c>
      <c r="N19" s="105">
        <f>SUM(B19:M19)</f>
        <v>126088.96930520778</v>
      </c>
      <c r="O19" s="82">
        <f>M19*1.02</f>
        <v>11922.92207610416</v>
      </c>
      <c r="P19" s="82">
        <f>O19*1.02</f>
        <v>12161.380517626243</v>
      </c>
      <c r="Q19" s="82">
        <f t="shared" ref="Q19:Z19" si="31">P19*1.02</f>
        <v>12404.608127978769</v>
      </c>
      <c r="R19" s="82">
        <f t="shared" si="31"/>
        <v>12652.700290538343</v>
      </c>
      <c r="S19" s="82">
        <f t="shared" si="31"/>
        <v>12905.754296349111</v>
      </c>
      <c r="T19" s="82">
        <f t="shared" si="31"/>
        <v>13163.869382276092</v>
      </c>
      <c r="U19" s="82">
        <f t="shared" si="31"/>
        <v>13427.146769921614</v>
      </c>
      <c r="V19" s="82">
        <f t="shared" si="31"/>
        <v>13695.689705320046</v>
      </c>
      <c r="W19" s="82">
        <f t="shared" si="31"/>
        <v>13969.603499426448</v>
      </c>
      <c r="X19" s="82">
        <f t="shared" si="31"/>
        <v>14248.995569414978</v>
      </c>
      <c r="Y19" s="82">
        <f t="shared" si="31"/>
        <v>14533.975480803278</v>
      </c>
      <c r="Z19" s="82">
        <f t="shared" si="31"/>
        <v>14824.654990419343</v>
      </c>
      <c r="AA19" s="105">
        <f>SUM(O19:Z19)</f>
        <v>159911.30070617844</v>
      </c>
      <c r="AB19" s="82">
        <f>Z19*1.02</f>
        <v>15121.148090227731</v>
      </c>
      <c r="AC19" s="82">
        <f>AB19*1.02</f>
        <v>15423.571052032286</v>
      </c>
      <c r="AD19" s="82">
        <f t="shared" ref="AD19:AM19" si="32">AC19*1.02</f>
        <v>15732.042473072932</v>
      </c>
      <c r="AE19" s="82">
        <f t="shared" si="32"/>
        <v>16046.683322534391</v>
      </c>
      <c r="AF19" s="82">
        <f t="shared" si="32"/>
        <v>16367.616988985079</v>
      </c>
      <c r="AG19" s="82">
        <f t="shared" si="32"/>
        <v>16694.969328764782</v>
      </c>
      <c r="AH19" s="82">
        <f t="shared" si="32"/>
        <v>17028.868715340079</v>
      </c>
      <c r="AI19" s="82">
        <f t="shared" si="32"/>
        <v>17369.446089646881</v>
      </c>
      <c r="AJ19" s="82">
        <f t="shared" si="32"/>
        <v>17716.83501143982</v>
      </c>
      <c r="AK19" s="82">
        <f t="shared" si="32"/>
        <v>18071.171711668616</v>
      </c>
      <c r="AL19" s="82">
        <f t="shared" si="32"/>
        <v>18432.595145901989</v>
      </c>
      <c r="AM19" s="82">
        <f t="shared" si="32"/>
        <v>18801.247048820031</v>
      </c>
      <c r="AN19" s="105">
        <f t="shared" si="6"/>
        <v>202806.19497843459</v>
      </c>
      <c r="AO19" s="82">
        <f>AM19*1.02</f>
        <v>19177.271989796431</v>
      </c>
      <c r="AP19" s="82">
        <f>AO19*1.02</f>
        <v>19560.81742959236</v>
      </c>
      <c r="AQ19" s="82">
        <f t="shared" ref="AQ19:AZ19" si="33">AP19*1.02</f>
        <v>19952.033778184206</v>
      </c>
      <c r="AR19" s="82">
        <f t="shared" si="33"/>
        <v>20351.074453747889</v>
      </c>
      <c r="AS19" s="82">
        <f t="shared" si="33"/>
        <v>20758.095942822849</v>
      </c>
      <c r="AT19" s="82">
        <f t="shared" si="33"/>
        <v>21173.257861679307</v>
      </c>
      <c r="AU19" s="82">
        <f t="shared" si="33"/>
        <v>21596.723018912893</v>
      </c>
      <c r="AV19" s="82">
        <f t="shared" si="33"/>
        <v>22028.657479291152</v>
      </c>
      <c r="AW19" s="82">
        <f t="shared" si="33"/>
        <v>22469.230628876976</v>
      </c>
      <c r="AX19" s="82">
        <f t="shared" si="33"/>
        <v>22918.615241454518</v>
      </c>
      <c r="AY19" s="82">
        <f t="shared" si="33"/>
        <v>23376.98754628361</v>
      </c>
      <c r="AZ19" s="82">
        <f t="shared" si="33"/>
        <v>23844.527297209283</v>
      </c>
      <c r="BA19" s="105">
        <f t="shared" si="7"/>
        <v>257207.29266785146</v>
      </c>
      <c r="BB19" s="82">
        <f>AZ19*1.02</f>
        <v>24321.417843153467</v>
      </c>
      <c r="BC19" s="82">
        <f>BB19*1.02</f>
        <v>24807.846200016538</v>
      </c>
      <c r="BD19" s="82">
        <f t="shared" ref="BD19:BM19" si="34">BC19*1.02</f>
        <v>25304.003124016868</v>
      </c>
      <c r="BE19" s="82">
        <f t="shared" si="34"/>
        <v>25810.083186497206</v>
      </c>
      <c r="BF19" s="82">
        <f t="shared" si="34"/>
        <v>26326.284850227152</v>
      </c>
      <c r="BG19" s="82">
        <f t="shared" si="34"/>
        <v>26852.810547231697</v>
      </c>
      <c r="BH19" s="82">
        <f t="shared" si="34"/>
        <v>27389.866758176329</v>
      </c>
      <c r="BI19" s="82">
        <f t="shared" si="34"/>
        <v>27937.664093339856</v>
      </c>
      <c r="BJ19" s="82">
        <f t="shared" si="34"/>
        <v>28496.417375206653</v>
      </c>
      <c r="BK19" s="82">
        <f t="shared" si="34"/>
        <v>29066.345722710787</v>
      </c>
      <c r="BL19" s="82">
        <f t="shared" si="34"/>
        <v>29647.672637165004</v>
      </c>
      <c r="BM19" s="82">
        <f t="shared" si="34"/>
        <v>30240.626089908303</v>
      </c>
      <c r="BN19" s="105">
        <f t="shared" si="8"/>
        <v>326201.03842764982</v>
      </c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</row>
    <row r="20" spans="1:79" s="253" customFormat="1" ht="26.25" customHeight="1">
      <c r="A20" s="263" t="s">
        <v>691</v>
      </c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</row>
    <row r="21" spans="1:79" ht="26.25" customHeight="1">
      <c r="A21" s="250" t="s">
        <v>692</v>
      </c>
      <c r="B21" s="82">
        <v>2500</v>
      </c>
      <c r="C21" s="82">
        <f>B21*1.02</f>
        <v>2550</v>
      </c>
      <c r="D21" s="82">
        <f>C21*1.02</f>
        <v>2601</v>
      </c>
      <c r="E21" s="82">
        <f t="shared" ref="D21:M21" si="35">D21*1.02</f>
        <v>2653.02</v>
      </c>
      <c r="F21" s="82">
        <f t="shared" si="35"/>
        <v>2706.0803999999998</v>
      </c>
      <c r="G21" s="82">
        <f t="shared" si="35"/>
        <v>2760.2020079999998</v>
      </c>
      <c r="H21" s="82">
        <f t="shared" si="35"/>
        <v>2815.40604816</v>
      </c>
      <c r="I21" s="82">
        <f t="shared" si="35"/>
        <v>2871.7141691232</v>
      </c>
      <c r="J21" s="82">
        <f t="shared" si="35"/>
        <v>2929.148452505664</v>
      </c>
      <c r="K21" s="82">
        <f t="shared" si="35"/>
        <v>2987.7314215557772</v>
      </c>
      <c r="L21" s="82">
        <f t="shared" si="35"/>
        <v>3047.4860499868928</v>
      </c>
      <c r="M21" s="82">
        <f t="shared" si="35"/>
        <v>3108.4357709866308</v>
      </c>
      <c r="N21" s="105">
        <f t="shared" si="9"/>
        <v>33530.224320318157</v>
      </c>
      <c r="O21" s="82">
        <f>M21*1.02</f>
        <v>3170.6044864063633</v>
      </c>
      <c r="P21" s="82">
        <f>O21*1.02</f>
        <v>3234.0165761344906</v>
      </c>
      <c r="Q21" s="82">
        <f>P21*1.02</f>
        <v>3298.6969076571804</v>
      </c>
      <c r="R21" s="82">
        <f t="shared" ref="R21:Z21" si="36">Q21*1.02</f>
        <v>3364.670845810324</v>
      </c>
      <c r="S21" s="82">
        <f t="shared" si="36"/>
        <v>3431.9642627265307</v>
      </c>
      <c r="T21" s="82">
        <f t="shared" si="36"/>
        <v>3500.6035479810612</v>
      </c>
      <c r="U21" s="82">
        <f t="shared" si="36"/>
        <v>3570.6156189406825</v>
      </c>
      <c r="V21" s="82">
        <f t="shared" si="36"/>
        <v>3642.027931319496</v>
      </c>
      <c r="W21" s="82">
        <f t="shared" si="36"/>
        <v>3714.8684899458858</v>
      </c>
      <c r="X21" s="82">
        <f t="shared" si="36"/>
        <v>3789.1658597448036</v>
      </c>
      <c r="Y21" s="82">
        <f t="shared" si="36"/>
        <v>3864.9491769396996</v>
      </c>
      <c r="Z21" s="82">
        <f t="shared" si="36"/>
        <v>3942.2481604784934</v>
      </c>
      <c r="AA21" s="105">
        <f>SUM(O21:Z21)</f>
        <v>42524.431864085003</v>
      </c>
      <c r="AB21" s="82">
        <f>Z21*1.02</f>
        <v>4021.0931236880633</v>
      </c>
      <c r="AC21" s="82">
        <f>AB21*1.02</f>
        <v>4101.5149861618247</v>
      </c>
      <c r="AD21" s="82">
        <f>AC21*1.02</f>
        <v>4183.5452858850613</v>
      </c>
      <c r="AE21" s="82">
        <f t="shared" ref="AE21:AM21" si="37">AD21*1.02</f>
        <v>4267.2161916027626</v>
      </c>
      <c r="AF21" s="82">
        <f t="shared" si="37"/>
        <v>4352.5605154348177</v>
      </c>
      <c r="AG21" s="82">
        <f t="shared" si="37"/>
        <v>4439.6117257435144</v>
      </c>
      <c r="AH21" s="82">
        <f t="shared" si="37"/>
        <v>4528.4039602583844</v>
      </c>
      <c r="AI21" s="82">
        <f t="shared" si="37"/>
        <v>4618.9720394635524</v>
      </c>
      <c r="AJ21" s="82">
        <f t="shared" si="37"/>
        <v>4711.3514802528234</v>
      </c>
      <c r="AK21" s="82">
        <f t="shared" si="37"/>
        <v>4805.5785098578799</v>
      </c>
      <c r="AL21" s="82">
        <f t="shared" si="37"/>
        <v>4901.6900800550375</v>
      </c>
      <c r="AM21" s="82">
        <f t="shared" si="37"/>
        <v>4999.7238816561385</v>
      </c>
      <c r="AN21" s="105">
        <f>SUM(AB21:AM21)</f>
        <v>53931.261780059853</v>
      </c>
      <c r="AO21" s="82">
        <f>AM21*1.02</f>
        <v>5099.7183592892616</v>
      </c>
      <c r="AP21" s="82">
        <f>AO21*1.02</f>
        <v>5201.712726475047</v>
      </c>
      <c r="AQ21" s="82">
        <f>AP21*1.02</f>
        <v>5305.7469810045477</v>
      </c>
      <c r="AR21" s="82">
        <f t="shared" ref="AR21:AZ21" si="38">AQ21*1.02</f>
        <v>5411.8619206246385</v>
      </c>
      <c r="AS21" s="82">
        <f t="shared" si="38"/>
        <v>5520.0991590371314</v>
      </c>
      <c r="AT21" s="82">
        <f t="shared" si="38"/>
        <v>5630.5011422178741</v>
      </c>
      <c r="AU21" s="82">
        <f t="shared" si="38"/>
        <v>5743.1111650622315</v>
      </c>
      <c r="AV21" s="82">
        <f t="shared" si="38"/>
        <v>5857.9733883634763</v>
      </c>
      <c r="AW21" s="82">
        <f t="shared" si="38"/>
        <v>5975.1328561307455</v>
      </c>
      <c r="AX21" s="82">
        <f t="shared" si="38"/>
        <v>6094.6355132533608</v>
      </c>
      <c r="AY21" s="82">
        <f t="shared" si="38"/>
        <v>6216.5282235184286</v>
      </c>
      <c r="AZ21" s="82">
        <f t="shared" si="38"/>
        <v>6340.8587879887973</v>
      </c>
      <c r="BA21" s="105">
        <f>SUM(AO21:AZ21)</f>
        <v>68397.880222965541</v>
      </c>
      <c r="BB21" s="82">
        <f>AZ21*1.02</f>
        <v>6467.6759637485729</v>
      </c>
      <c r="BC21" s="82">
        <f>BB21*1.02</f>
        <v>6597.0294830235443</v>
      </c>
      <c r="BD21" s="82">
        <f>BC21*1.02</f>
        <v>6728.9700726840156</v>
      </c>
      <c r="BE21" s="82">
        <f t="shared" ref="BE21:BM21" si="39">BD21*1.02</f>
        <v>6863.5494741376961</v>
      </c>
      <c r="BF21" s="82">
        <f t="shared" si="39"/>
        <v>7000.82046362045</v>
      </c>
      <c r="BG21" s="82">
        <f t="shared" si="39"/>
        <v>7140.836872892859</v>
      </c>
      <c r="BH21" s="82">
        <f t="shared" si="39"/>
        <v>7283.653610350716</v>
      </c>
      <c r="BI21" s="82">
        <f t="shared" si="39"/>
        <v>7429.3266825577302</v>
      </c>
      <c r="BJ21" s="82">
        <f t="shared" si="39"/>
        <v>7577.9132162088854</v>
      </c>
      <c r="BK21" s="82">
        <f t="shared" si="39"/>
        <v>7729.4714805330632</v>
      </c>
      <c r="BL21" s="82">
        <f t="shared" si="39"/>
        <v>7884.0609101437249</v>
      </c>
      <c r="BM21" s="82">
        <f t="shared" si="39"/>
        <v>8041.7421283465992</v>
      </c>
      <c r="BN21" s="105">
        <f>SUM(BB21:BM21)</f>
        <v>86745.050358247856</v>
      </c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</row>
    <row r="22" spans="1:79" ht="26.25" customHeight="1">
      <c r="A22" s="250" t="s">
        <v>693</v>
      </c>
      <c r="B22" s="82">
        <v>1500</v>
      </c>
      <c r="C22" s="82">
        <f>B22*1.02</f>
        <v>1530</v>
      </c>
      <c r="D22" s="82">
        <f t="shared" ref="D22:M22" si="40">C22*1.02</f>
        <v>1560.6000000000001</v>
      </c>
      <c r="E22" s="82">
        <f t="shared" si="40"/>
        <v>1591.8120000000001</v>
      </c>
      <c r="F22" s="82">
        <f>E22*1.02</f>
        <v>1623.6482400000002</v>
      </c>
      <c r="G22" s="82">
        <f t="shared" si="40"/>
        <v>1656.1212048000002</v>
      </c>
      <c r="H22" s="82">
        <f t="shared" si="40"/>
        <v>1689.2436288960002</v>
      </c>
      <c r="I22" s="82">
        <f t="shared" si="40"/>
        <v>1723.0285014739202</v>
      </c>
      <c r="J22" s="82">
        <f t="shared" si="40"/>
        <v>1757.4890715033987</v>
      </c>
      <c r="K22" s="82">
        <f t="shared" si="40"/>
        <v>1792.6388529334668</v>
      </c>
      <c r="L22" s="82">
        <f t="shared" si="40"/>
        <v>1828.491629992136</v>
      </c>
      <c r="M22" s="82">
        <f t="shared" si="40"/>
        <v>1865.0614625919789</v>
      </c>
      <c r="N22" s="105">
        <f t="shared" si="9"/>
        <v>20118.134592190901</v>
      </c>
      <c r="O22" s="82">
        <f>M22*1.02</f>
        <v>1902.3626918438185</v>
      </c>
      <c r="P22" s="82">
        <f>O22*1.02</f>
        <v>1940.409945680695</v>
      </c>
      <c r="Q22" s="82">
        <f t="shared" ref="Q22:Z22" si="41">P22*1.02</f>
        <v>1979.218144594309</v>
      </c>
      <c r="R22" s="82">
        <f t="shared" si="41"/>
        <v>2018.8025074861953</v>
      </c>
      <c r="S22" s="82">
        <f>R22*1.02</f>
        <v>2059.1785576359193</v>
      </c>
      <c r="T22" s="82">
        <f t="shared" ref="T22:Z22" si="42">S22*1.02</f>
        <v>2100.3621287886376</v>
      </c>
      <c r="U22" s="82">
        <f t="shared" si="42"/>
        <v>2142.3693713644102</v>
      </c>
      <c r="V22" s="82">
        <f t="shared" si="42"/>
        <v>2185.2167587916983</v>
      </c>
      <c r="W22" s="82">
        <f t="shared" si="42"/>
        <v>2228.9210939675322</v>
      </c>
      <c r="X22" s="82">
        <f t="shared" si="42"/>
        <v>2273.4995158468828</v>
      </c>
      <c r="Y22" s="82">
        <f t="shared" si="42"/>
        <v>2318.9695061638204</v>
      </c>
      <c r="Z22" s="82">
        <f t="shared" si="42"/>
        <v>2365.348896287097</v>
      </c>
      <c r="AA22" s="105">
        <f>SUM(O22:Z22)</f>
        <v>25514.659118451018</v>
      </c>
      <c r="AB22" s="82">
        <f>Z22*1.02</f>
        <v>2412.6558742128391</v>
      </c>
      <c r="AC22" s="82">
        <f>AB22*1.02</f>
        <v>2460.9089916970961</v>
      </c>
      <c r="AD22" s="82">
        <f t="shared" ref="AD22:AM22" si="43">AC22*1.02</f>
        <v>2510.1271715310381</v>
      </c>
      <c r="AE22" s="82">
        <f t="shared" si="43"/>
        <v>2560.3297149616587</v>
      </c>
      <c r="AF22" s="82">
        <f>AE22*1.02</f>
        <v>2611.5363092608918</v>
      </c>
      <c r="AG22" s="82">
        <f t="shared" ref="AG22:AM22" si="44">AF22*1.02</f>
        <v>2663.7670354461097</v>
      </c>
      <c r="AH22" s="82">
        <f t="shared" si="44"/>
        <v>2717.0423761550319</v>
      </c>
      <c r="AI22" s="82">
        <f t="shared" si="44"/>
        <v>2771.3832236781327</v>
      </c>
      <c r="AJ22" s="82">
        <f t="shared" si="44"/>
        <v>2826.8108881516955</v>
      </c>
      <c r="AK22" s="82">
        <f t="shared" si="44"/>
        <v>2883.3471059147296</v>
      </c>
      <c r="AL22" s="82">
        <f t="shared" si="44"/>
        <v>2941.0140480330242</v>
      </c>
      <c r="AM22" s="82">
        <f t="shared" si="44"/>
        <v>2999.8343289936847</v>
      </c>
      <c r="AN22" s="105">
        <f>SUM(AB22:AM22)</f>
        <v>32358.757068035935</v>
      </c>
      <c r="AO22" s="82">
        <f>AM22*1.02</f>
        <v>3059.8310155735585</v>
      </c>
      <c r="AP22" s="82">
        <f>AO22*1.02</f>
        <v>3121.0276358850297</v>
      </c>
      <c r="AQ22" s="82">
        <f t="shared" ref="AQ22:AZ22" si="45">AP22*1.02</f>
        <v>3183.4481886027302</v>
      </c>
      <c r="AR22" s="82">
        <f t="shared" si="45"/>
        <v>3247.1171523747848</v>
      </c>
      <c r="AS22" s="82">
        <f>AR22*1.02</f>
        <v>3312.0594954222806</v>
      </c>
      <c r="AT22" s="82">
        <f t="shared" ref="AT22:AZ22" si="46">AS22*1.02</f>
        <v>3378.3006853307261</v>
      </c>
      <c r="AU22" s="82">
        <f t="shared" si="46"/>
        <v>3445.8666990373408</v>
      </c>
      <c r="AV22" s="82">
        <f t="shared" si="46"/>
        <v>3514.7840330180875</v>
      </c>
      <c r="AW22" s="82">
        <f t="shared" si="46"/>
        <v>3585.0797136784495</v>
      </c>
      <c r="AX22" s="82">
        <f t="shared" si="46"/>
        <v>3656.7813079520183</v>
      </c>
      <c r="AY22" s="82">
        <f t="shared" si="46"/>
        <v>3729.9169341110587</v>
      </c>
      <c r="AZ22" s="82">
        <f t="shared" si="46"/>
        <v>3804.51527279328</v>
      </c>
      <c r="BA22" s="105">
        <f>SUM(AO22:AZ22)</f>
        <v>41038.728133779347</v>
      </c>
      <c r="BB22" s="82">
        <f>AZ22*1.02</f>
        <v>3880.6055782491458</v>
      </c>
      <c r="BC22" s="82">
        <f>BB22*1.02</f>
        <v>3958.2176898141288</v>
      </c>
      <c r="BD22" s="82">
        <f t="shared" ref="BD22:BM22" si="47">BC22*1.02</f>
        <v>4037.3820436104115</v>
      </c>
      <c r="BE22" s="82">
        <f t="shared" si="47"/>
        <v>4118.1296844826202</v>
      </c>
      <c r="BF22" s="82">
        <f>BE22*1.02</f>
        <v>4200.4922781722726</v>
      </c>
      <c r="BG22" s="82">
        <f t="shared" ref="BG22:BM22" si="48">BF22*1.02</f>
        <v>4284.5021237357178</v>
      </c>
      <c r="BH22" s="82">
        <f t="shared" si="48"/>
        <v>4370.1921662104323</v>
      </c>
      <c r="BI22" s="82">
        <f t="shared" si="48"/>
        <v>4457.5960095346409</v>
      </c>
      <c r="BJ22" s="82">
        <f t="shared" si="48"/>
        <v>4546.747929725334</v>
      </c>
      <c r="BK22" s="82">
        <f t="shared" si="48"/>
        <v>4637.6828883198405</v>
      </c>
      <c r="BL22" s="82">
        <f t="shared" si="48"/>
        <v>4730.4365460862373</v>
      </c>
      <c r="BM22" s="82">
        <f t="shared" si="48"/>
        <v>4825.0452770079619</v>
      </c>
      <c r="BN22" s="105">
        <f>SUM(BB22:BM22)</f>
        <v>52047.030214948747</v>
      </c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</row>
    <row r="23" spans="1:79" ht="26.25" customHeight="1">
      <c r="A23" s="250" t="s">
        <v>694</v>
      </c>
      <c r="B23" s="82">
        <v>58</v>
      </c>
      <c r="C23" s="82">
        <f>B23*1.02</f>
        <v>59.160000000000004</v>
      </c>
      <c r="D23" s="82">
        <f t="shared" ref="D23:M23" si="49">C23*1.02</f>
        <v>60.343200000000003</v>
      </c>
      <c r="E23" s="82">
        <f t="shared" si="49"/>
        <v>61.550064000000006</v>
      </c>
      <c r="F23" s="82">
        <f t="shared" si="49"/>
        <v>62.781065280000007</v>
      </c>
      <c r="G23" s="82">
        <f t="shared" si="49"/>
        <v>64.036686585600009</v>
      </c>
      <c r="H23" s="82">
        <f t="shared" si="49"/>
        <v>65.317420317312013</v>
      </c>
      <c r="I23" s="82">
        <f t="shared" si="49"/>
        <v>66.623768723658259</v>
      </c>
      <c r="J23" s="82">
        <f t="shared" si="49"/>
        <v>67.956244098131421</v>
      </c>
      <c r="K23" s="82">
        <f t="shared" si="49"/>
        <v>69.31536898009405</v>
      </c>
      <c r="L23" s="82">
        <f t="shared" si="49"/>
        <v>70.701676359695938</v>
      </c>
      <c r="M23" s="82">
        <f t="shared" si="49"/>
        <v>72.11570988688986</v>
      </c>
      <c r="N23" s="105">
        <f t="shared" si="9"/>
        <v>777.90120423138148</v>
      </c>
      <c r="O23" s="82">
        <f>M23*1.02</f>
        <v>73.558024084627661</v>
      </c>
      <c r="P23" s="82">
        <f>O23*1.02</f>
        <v>75.029184566320211</v>
      </c>
      <c r="Q23" s="82">
        <f t="shared" ref="Q23:Z23" si="50">P23*1.02</f>
        <v>76.529768257646623</v>
      </c>
      <c r="R23" s="82">
        <f t="shared" si="50"/>
        <v>78.060363622799557</v>
      </c>
      <c r="S23" s="82">
        <f t="shared" si="50"/>
        <v>79.621570895255545</v>
      </c>
      <c r="T23" s="82">
        <f t="shared" si="50"/>
        <v>81.214002313160663</v>
      </c>
      <c r="U23" s="82">
        <f t="shared" si="50"/>
        <v>82.838282359423872</v>
      </c>
      <c r="V23" s="82">
        <f t="shared" si="50"/>
        <v>84.49504800661235</v>
      </c>
      <c r="W23" s="82">
        <f t="shared" si="50"/>
        <v>86.184948966744599</v>
      </c>
      <c r="X23" s="82">
        <f t="shared" si="50"/>
        <v>87.908647946079498</v>
      </c>
      <c r="Y23" s="82">
        <f t="shared" si="50"/>
        <v>89.666820905001089</v>
      </c>
      <c r="Z23" s="82">
        <f t="shared" si="50"/>
        <v>91.460157323101114</v>
      </c>
      <c r="AA23" s="105">
        <f>SUM(O23:Z23)</f>
        <v>986.56681924677287</v>
      </c>
      <c r="AB23" s="82">
        <f>Z23*1.02</f>
        <v>93.289360469563135</v>
      </c>
      <c r="AC23" s="82">
        <f>AB23*1.02</f>
        <v>95.155147678954393</v>
      </c>
      <c r="AD23" s="82">
        <f t="shared" ref="AD23:AM23" si="51">AC23*1.02</f>
        <v>97.058250632533486</v>
      </c>
      <c r="AE23" s="82">
        <f t="shared" si="51"/>
        <v>98.999415645184158</v>
      </c>
      <c r="AF23" s="82">
        <f t="shared" si="51"/>
        <v>100.97940395808784</v>
      </c>
      <c r="AG23" s="82">
        <f t="shared" si="51"/>
        <v>102.99899203724961</v>
      </c>
      <c r="AH23" s="82">
        <f t="shared" si="51"/>
        <v>105.05897187799461</v>
      </c>
      <c r="AI23" s="82">
        <f t="shared" si="51"/>
        <v>107.1601513155545</v>
      </c>
      <c r="AJ23" s="82">
        <f t="shared" si="51"/>
        <v>109.3033543418656</v>
      </c>
      <c r="AK23" s="82">
        <f t="shared" si="51"/>
        <v>111.48942142870291</v>
      </c>
      <c r="AL23" s="82">
        <f t="shared" si="51"/>
        <v>113.71920985727697</v>
      </c>
      <c r="AM23" s="82">
        <f t="shared" si="51"/>
        <v>115.9935940544225</v>
      </c>
      <c r="AN23" s="105">
        <f>SUM(AB23:AM23)</f>
        <v>1251.2052732973898</v>
      </c>
      <c r="AO23" s="82">
        <f>AM23*1.02</f>
        <v>118.31346593551095</v>
      </c>
      <c r="AP23" s="82">
        <f>AO23*1.02</f>
        <v>120.67973525422117</v>
      </c>
      <c r="AQ23" s="82">
        <f t="shared" ref="AQ23:AZ23" si="52">AP23*1.02</f>
        <v>123.09332995930559</v>
      </c>
      <c r="AR23" s="82">
        <f t="shared" si="52"/>
        <v>125.5551965584917</v>
      </c>
      <c r="AS23" s="82">
        <f t="shared" si="52"/>
        <v>128.06630048966153</v>
      </c>
      <c r="AT23" s="82">
        <f t="shared" si="52"/>
        <v>130.62762649945475</v>
      </c>
      <c r="AU23" s="82">
        <f t="shared" si="52"/>
        <v>133.24017902944385</v>
      </c>
      <c r="AV23" s="82">
        <f t="shared" si="52"/>
        <v>135.90498261003273</v>
      </c>
      <c r="AW23" s="82">
        <f t="shared" si="52"/>
        <v>138.6230822622334</v>
      </c>
      <c r="AX23" s="82">
        <f t="shared" si="52"/>
        <v>141.39554390747807</v>
      </c>
      <c r="AY23" s="82">
        <f t="shared" si="52"/>
        <v>144.22345478562764</v>
      </c>
      <c r="AZ23" s="82">
        <f t="shared" si="52"/>
        <v>147.10792388134018</v>
      </c>
      <c r="BA23" s="105">
        <f>SUM(AO23:AZ23)</f>
        <v>1586.8308211728015</v>
      </c>
      <c r="BB23" s="82">
        <f>AZ23*1.02</f>
        <v>150.05008235896699</v>
      </c>
      <c r="BC23" s="82">
        <f>BB23*1.02</f>
        <v>153.05108400614634</v>
      </c>
      <c r="BD23" s="82">
        <f t="shared" ref="BD23:BM23" si="53">BC23*1.02</f>
        <v>156.11210568626927</v>
      </c>
      <c r="BE23" s="82">
        <f t="shared" si="53"/>
        <v>159.23434779999465</v>
      </c>
      <c r="BF23" s="82">
        <f t="shared" si="53"/>
        <v>162.41903475599455</v>
      </c>
      <c r="BG23" s="82">
        <f t="shared" si="53"/>
        <v>165.66741545111444</v>
      </c>
      <c r="BH23" s="82">
        <f t="shared" si="53"/>
        <v>168.98076376013674</v>
      </c>
      <c r="BI23" s="82">
        <f t="shared" si="53"/>
        <v>172.36037903533946</v>
      </c>
      <c r="BJ23" s="82">
        <f t="shared" si="53"/>
        <v>175.80758661604625</v>
      </c>
      <c r="BK23" s="82">
        <f t="shared" si="53"/>
        <v>179.32373834836719</v>
      </c>
      <c r="BL23" s="82">
        <f t="shared" si="53"/>
        <v>182.91021311533453</v>
      </c>
      <c r="BM23" s="82">
        <f t="shared" si="53"/>
        <v>186.56841737764123</v>
      </c>
      <c r="BN23" s="105">
        <f>SUM(BB23:BM23)</f>
        <v>2012.4851683113518</v>
      </c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</row>
    <row r="24" spans="1:79" ht="26.25" customHeight="1">
      <c r="A24" s="250" t="s">
        <v>695</v>
      </c>
      <c r="B24" s="82">
        <v>70</v>
      </c>
      <c r="C24" s="82">
        <f>B24*1.02</f>
        <v>71.400000000000006</v>
      </c>
      <c r="D24" s="82">
        <f t="shared" ref="D24:M24" si="54">C24*1.02</f>
        <v>72.828000000000003</v>
      </c>
      <c r="E24" s="82">
        <f t="shared" si="54"/>
        <v>74.284559999999999</v>
      </c>
      <c r="F24" s="82">
        <f t="shared" si="54"/>
        <v>75.770251200000004</v>
      </c>
      <c r="G24" s="82">
        <f t="shared" si="54"/>
        <v>77.285656224000007</v>
      </c>
      <c r="H24" s="82">
        <f t="shared" si="54"/>
        <v>78.83136934848001</v>
      </c>
      <c r="I24" s="82">
        <f t="shared" si="54"/>
        <v>80.407996735449615</v>
      </c>
      <c r="J24" s="82">
        <f t="shared" si="54"/>
        <v>82.016156670158608</v>
      </c>
      <c r="K24" s="82">
        <f t="shared" si="54"/>
        <v>83.65647980356178</v>
      </c>
      <c r="L24" s="82">
        <f t="shared" si="54"/>
        <v>85.329609399633014</v>
      </c>
      <c r="M24" s="82">
        <f t="shared" si="54"/>
        <v>87.036201587625669</v>
      </c>
      <c r="N24" s="105">
        <f t="shared" si="9"/>
        <v>938.84628096890867</v>
      </c>
      <c r="O24" s="82">
        <f>M24*1.02</f>
        <v>88.77692561937819</v>
      </c>
      <c r="P24" s="82">
        <f>O24*1.02</f>
        <v>90.55246413176576</v>
      </c>
      <c r="Q24" s="82">
        <f t="shared" ref="Q24:Z24" si="55">P24*1.02</f>
        <v>92.363513414401083</v>
      </c>
      <c r="R24" s="82">
        <f t="shared" si="55"/>
        <v>94.210783682689112</v>
      </c>
      <c r="S24" s="82">
        <f t="shared" si="55"/>
        <v>96.094999356342896</v>
      </c>
      <c r="T24" s="82">
        <f t="shared" si="55"/>
        <v>98.01689934346976</v>
      </c>
      <c r="U24" s="82">
        <f t="shared" si="55"/>
        <v>99.97723733033915</v>
      </c>
      <c r="V24" s="82">
        <f t="shared" si="55"/>
        <v>101.97678207694594</v>
      </c>
      <c r="W24" s="82">
        <f t="shared" si="55"/>
        <v>104.01631771848486</v>
      </c>
      <c r="X24" s="82">
        <f t="shared" si="55"/>
        <v>106.09664407285456</v>
      </c>
      <c r="Y24" s="82">
        <f t="shared" si="55"/>
        <v>108.21857695431166</v>
      </c>
      <c r="Z24" s="82">
        <f t="shared" si="55"/>
        <v>110.38294849339789</v>
      </c>
      <c r="AA24" s="105">
        <f>SUM(O24:Z24)</f>
        <v>1190.6840921943808</v>
      </c>
      <c r="AB24" s="82">
        <f>Z24*1.02</f>
        <v>112.59060746326585</v>
      </c>
      <c r="AC24" s="82">
        <f>AB24*1.02</f>
        <v>114.84241961253117</v>
      </c>
      <c r="AD24" s="82">
        <f t="shared" ref="AD24:AM24" si="56">AC24*1.02</f>
        <v>117.1392680047818</v>
      </c>
      <c r="AE24" s="82">
        <f t="shared" si="56"/>
        <v>119.48205336487743</v>
      </c>
      <c r="AF24" s="82">
        <f t="shared" si="56"/>
        <v>121.87169443217498</v>
      </c>
      <c r="AG24" s="82">
        <f t="shared" si="56"/>
        <v>124.30912832081847</v>
      </c>
      <c r="AH24" s="82">
        <f t="shared" si="56"/>
        <v>126.79531088723485</v>
      </c>
      <c r="AI24" s="82">
        <f t="shared" si="56"/>
        <v>129.33121710497954</v>
      </c>
      <c r="AJ24" s="82">
        <f t="shared" si="56"/>
        <v>131.91784144707913</v>
      </c>
      <c r="AK24" s="82">
        <f t="shared" si="56"/>
        <v>134.55619827602072</v>
      </c>
      <c r="AL24" s="82">
        <f t="shared" si="56"/>
        <v>137.24732224154113</v>
      </c>
      <c r="AM24" s="82">
        <f t="shared" si="56"/>
        <v>139.99226868637194</v>
      </c>
      <c r="AN24" s="105">
        <f>SUM(AB24:AM24)</f>
        <v>1510.0753298416769</v>
      </c>
      <c r="AO24" s="82">
        <f>AM24*1.02</f>
        <v>142.79211406009938</v>
      </c>
      <c r="AP24" s="82">
        <f>AO24*1.02</f>
        <v>145.64795634130138</v>
      </c>
      <c r="AQ24" s="82">
        <f t="shared" ref="AQ24:AZ24" si="57">AP24*1.02</f>
        <v>148.5609154681274</v>
      </c>
      <c r="AR24" s="82">
        <f t="shared" si="57"/>
        <v>151.53213377748995</v>
      </c>
      <c r="AS24" s="82">
        <f t="shared" si="57"/>
        <v>154.56277645303976</v>
      </c>
      <c r="AT24" s="82">
        <f t="shared" si="57"/>
        <v>157.65403198210055</v>
      </c>
      <c r="AU24" s="82">
        <f t="shared" si="57"/>
        <v>160.80711262174256</v>
      </c>
      <c r="AV24" s="82">
        <f t="shared" si="57"/>
        <v>164.02325487417741</v>
      </c>
      <c r="AW24" s="82">
        <f t="shared" si="57"/>
        <v>167.30371997166097</v>
      </c>
      <c r="AX24" s="82">
        <f t="shared" si="57"/>
        <v>170.6497943710942</v>
      </c>
      <c r="AY24" s="82">
        <f t="shared" si="57"/>
        <v>174.06279025851609</v>
      </c>
      <c r="AZ24" s="82">
        <f t="shared" si="57"/>
        <v>177.54404606368641</v>
      </c>
      <c r="BA24" s="105">
        <f>SUM(AO24:AZ24)</f>
        <v>1915.1406462430361</v>
      </c>
      <c r="BB24" s="82">
        <f>AZ24*1.02</f>
        <v>181.09492698496015</v>
      </c>
      <c r="BC24" s="82">
        <f>BB24*1.02</f>
        <v>184.71682552465936</v>
      </c>
      <c r="BD24" s="82">
        <f t="shared" ref="BD24:BM24" si="58">BC24*1.02</f>
        <v>188.41116203515256</v>
      </c>
      <c r="BE24" s="82">
        <f t="shared" si="58"/>
        <v>192.17938527585562</v>
      </c>
      <c r="BF24" s="82">
        <f t="shared" si="58"/>
        <v>196.02297298137273</v>
      </c>
      <c r="BG24" s="82">
        <f t="shared" si="58"/>
        <v>199.9434324410002</v>
      </c>
      <c r="BH24" s="82">
        <f t="shared" si="58"/>
        <v>203.94230108982021</v>
      </c>
      <c r="BI24" s="82">
        <f t="shared" si="58"/>
        <v>208.02114711161661</v>
      </c>
      <c r="BJ24" s="82">
        <f t="shared" si="58"/>
        <v>212.18157005384896</v>
      </c>
      <c r="BK24" s="82">
        <f t="shared" si="58"/>
        <v>216.42520145492594</v>
      </c>
      <c r="BL24" s="82">
        <f t="shared" si="58"/>
        <v>220.75370548402447</v>
      </c>
      <c r="BM24" s="82">
        <f t="shared" si="58"/>
        <v>225.16877959370495</v>
      </c>
      <c r="BN24" s="105">
        <f>SUM(BB24:BM24)</f>
        <v>2428.8614100309414</v>
      </c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</row>
    <row r="25" spans="1:79" ht="26.25" customHeight="1">
      <c r="A25" s="250" t="s">
        <v>696</v>
      </c>
      <c r="B25" s="82">
        <v>180</v>
      </c>
      <c r="C25" s="82">
        <f>B25*1.02</f>
        <v>183.6</v>
      </c>
      <c r="D25" s="82">
        <f t="shared" ref="D25:M25" si="59">C25*1.02</f>
        <v>187.27199999999999</v>
      </c>
      <c r="E25" s="82">
        <f t="shared" si="59"/>
        <v>191.01743999999999</v>
      </c>
      <c r="F25" s="82">
        <f t="shared" si="59"/>
        <v>194.8377888</v>
      </c>
      <c r="G25" s="82">
        <f t="shared" si="59"/>
        <v>198.73454457599999</v>
      </c>
      <c r="H25" s="82">
        <f t="shared" si="59"/>
        <v>202.70923546751999</v>
      </c>
      <c r="I25" s="82">
        <f t="shared" si="59"/>
        <v>206.7634201768704</v>
      </c>
      <c r="J25" s="82">
        <f t="shared" si="59"/>
        <v>210.89868858040782</v>
      </c>
      <c r="K25" s="82">
        <f t="shared" si="59"/>
        <v>215.11666235201599</v>
      </c>
      <c r="L25" s="82">
        <f t="shared" si="59"/>
        <v>219.41899559905633</v>
      </c>
      <c r="M25" s="82">
        <f t="shared" si="59"/>
        <v>223.80737551103746</v>
      </c>
      <c r="N25" s="105">
        <f>SUM(B25:M25)</f>
        <v>2414.1761510629085</v>
      </c>
      <c r="O25" s="82">
        <f>M25*1.02</f>
        <v>228.28352302125822</v>
      </c>
      <c r="P25" s="82">
        <f>O25*1.02</f>
        <v>232.84919348168339</v>
      </c>
      <c r="Q25" s="82">
        <f t="shared" ref="Q25:Z25" si="60">P25*1.02</f>
        <v>237.50617735131706</v>
      </c>
      <c r="R25" s="82">
        <f t="shared" si="60"/>
        <v>242.2563008983434</v>
      </c>
      <c r="S25" s="82">
        <f t="shared" si="60"/>
        <v>247.10142691631026</v>
      </c>
      <c r="T25" s="82">
        <f t="shared" si="60"/>
        <v>252.04345545463647</v>
      </c>
      <c r="U25" s="82">
        <f t="shared" si="60"/>
        <v>257.08432456372918</v>
      </c>
      <c r="V25" s="82">
        <f t="shared" si="60"/>
        <v>262.22601105500377</v>
      </c>
      <c r="W25" s="82">
        <f t="shared" si="60"/>
        <v>267.47053127610383</v>
      </c>
      <c r="X25" s="82">
        <f t="shared" si="60"/>
        <v>272.8199419016259</v>
      </c>
      <c r="Y25" s="82">
        <f t="shared" si="60"/>
        <v>278.27634073965839</v>
      </c>
      <c r="Z25" s="82">
        <f t="shared" si="60"/>
        <v>283.84186755445154</v>
      </c>
      <c r="AA25" s="105">
        <f>SUM(O25:Z25)</f>
        <v>3061.7590942141214</v>
      </c>
      <c r="AB25" s="82">
        <f>Z25*1.02</f>
        <v>289.51870490554057</v>
      </c>
      <c r="AC25" s="82">
        <f>AB25*1.02</f>
        <v>295.30907900365139</v>
      </c>
      <c r="AD25" s="82">
        <f t="shared" ref="AD25:AM25" si="61">AC25*1.02</f>
        <v>301.21526058372444</v>
      </c>
      <c r="AE25" s="82">
        <f t="shared" si="61"/>
        <v>307.23956579539896</v>
      </c>
      <c r="AF25" s="82">
        <f t="shared" si="61"/>
        <v>313.38435711130694</v>
      </c>
      <c r="AG25" s="82">
        <f t="shared" si="61"/>
        <v>319.65204425353306</v>
      </c>
      <c r="AH25" s="82">
        <f t="shared" si="61"/>
        <v>326.04508513860372</v>
      </c>
      <c r="AI25" s="82">
        <f t="shared" si="61"/>
        <v>332.56598684137583</v>
      </c>
      <c r="AJ25" s="82">
        <f t="shared" si="61"/>
        <v>339.21730657820336</v>
      </c>
      <c r="AK25" s="82">
        <f t="shared" si="61"/>
        <v>346.00165270976743</v>
      </c>
      <c r="AL25" s="82">
        <f t="shared" si="61"/>
        <v>352.92168576396278</v>
      </c>
      <c r="AM25" s="82">
        <f t="shared" si="61"/>
        <v>359.98011947924203</v>
      </c>
      <c r="AN25" s="105">
        <f>SUM(AB25:AM25)</f>
        <v>3883.0508481643105</v>
      </c>
      <c r="AO25" s="82">
        <f>AM25*1.02</f>
        <v>367.1797218688269</v>
      </c>
      <c r="AP25" s="82">
        <f>AO25*1.02</f>
        <v>374.52331630620347</v>
      </c>
      <c r="AQ25" s="82">
        <f t="shared" ref="AQ25:AZ25" si="62">AP25*1.02</f>
        <v>382.01378263232755</v>
      </c>
      <c r="AR25" s="82">
        <f t="shared" si="62"/>
        <v>389.6540582849741</v>
      </c>
      <c r="AS25" s="82">
        <f t="shared" si="62"/>
        <v>397.4471394506736</v>
      </c>
      <c r="AT25" s="82">
        <f t="shared" si="62"/>
        <v>405.39608223968708</v>
      </c>
      <c r="AU25" s="82">
        <f t="shared" si="62"/>
        <v>413.50400388448082</v>
      </c>
      <c r="AV25" s="82">
        <f t="shared" si="62"/>
        <v>421.77408396217044</v>
      </c>
      <c r="AW25" s="82">
        <f t="shared" si="62"/>
        <v>430.20956564141386</v>
      </c>
      <c r="AX25" s="82">
        <f t="shared" si="62"/>
        <v>438.81375695424214</v>
      </c>
      <c r="AY25" s="82">
        <f t="shared" si="62"/>
        <v>447.59003209332701</v>
      </c>
      <c r="AZ25" s="82">
        <f t="shared" si="62"/>
        <v>456.54183273519357</v>
      </c>
      <c r="BA25" s="105">
        <f>SUM(AO25:AZ25)</f>
        <v>4924.6473760535209</v>
      </c>
      <c r="BB25" s="82">
        <f>AZ25*1.02</f>
        <v>465.67266938989746</v>
      </c>
      <c r="BC25" s="82">
        <f>BB25*1.02</f>
        <v>474.98612277769541</v>
      </c>
      <c r="BD25" s="82">
        <f t="shared" ref="BD25:BM25" si="63">BC25*1.02</f>
        <v>484.48584523324934</v>
      </c>
      <c r="BE25" s="82">
        <f t="shared" si="63"/>
        <v>494.17556213791431</v>
      </c>
      <c r="BF25" s="82">
        <f t="shared" si="63"/>
        <v>504.0590733806726</v>
      </c>
      <c r="BG25" s="82">
        <f t="shared" si="63"/>
        <v>514.14025484828608</v>
      </c>
      <c r="BH25" s="82">
        <f t="shared" si="63"/>
        <v>524.42305994525179</v>
      </c>
      <c r="BI25" s="82">
        <f t="shared" si="63"/>
        <v>534.91152114415684</v>
      </c>
      <c r="BJ25" s="82">
        <f t="shared" si="63"/>
        <v>545.60975156704001</v>
      </c>
      <c r="BK25" s="82">
        <f t="shared" si="63"/>
        <v>556.52194659838085</v>
      </c>
      <c r="BL25" s="82">
        <f t="shared" si="63"/>
        <v>567.65238553034851</v>
      </c>
      <c r="BM25" s="82">
        <f t="shared" si="63"/>
        <v>579.00543324095554</v>
      </c>
      <c r="BN25" s="105">
        <f>SUM(BB25:BM25)</f>
        <v>6245.6436257938485</v>
      </c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</row>
    <row r="26" spans="1:79" s="256" customFormat="1" ht="26.25" customHeight="1">
      <c r="A26" s="264" t="s">
        <v>697</v>
      </c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  <c r="AU26" s="254"/>
      <c r="AV26" s="254"/>
      <c r="AW26" s="254"/>
      <c r="AX26" s="254"/>
      <c r="AY26" s="254"/>
      <c r="AZ26" s="254"/>
      <c r="BA26" s="254"/>
      <c r="BB26" s="254"/>
      <c r="BC26" s="254"/>
      <c r="BD26" s="254"/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</row>
    <row r="27" spans="1:79" s="259" customFormat="1" ht="26.25" customHeight="1">
      <c r="A27" s="260" t="s">
        <v>698</v>
      </c>
      <c r="B27" s="257">
        <f>(B4*0.2)*0.15</f>
        <v>1590.3</v>
      </c>
      <c r="C27" s="257">
        <f>(C4*0.2)*0.15</f>
        <v>1465.1279999999999</v>
      </c>
      <c r="D27" s="257">
        <f t="shared" ref="D27:M27" si="64">(D4*0.2)*0.15</f>
        <v>6143.0743125000008</v>
      </c>
      <c r="E27" s="257">
        <f t="shared" si="64"/>
        <v>1396.7737199999999</v>
      </c>
      <c r="F27" s="257">
        <f t="shared" si="64"/>
        <v>1166.379588</v>
      </c>
      <c r="G27" s="257">
        <f t="shared" si="64"/>
        <v>1067.9667750000001</v>
      </c>
      <c r="H27" s="257">
        <f t="shared" si="64"/>
        <v>7388.052525000001</v>
      </c>
      <c r="I27" s="257">
        <f t="shared" si="64"/>
        <v>1297.172556</v>
      </c>
      <c r="J27" s="257">
        <f t="shared" si="64"/>
        <v>1629.4729500000003</v>
      </c>
      <c r="K27" s="257">
        <f t="shared" si="64"/>
        <v>7388.052525000001</v>
      </c>
      <c r="L27" s="257">
        <f t="shared" si="64"/>
        <v>7722.4454999999998</v>
      </c>
      <c r="M27" s="257">
        <f t="shared" si="64"/>
        <v>9027.1147500000006</v>
      </c>
      <c r="N27" s="105">
        <f t="shared" si="9"/>
        <v>47281.933201500004</v>
      </c>
      <c r="O27" s="257">
        <f>(O4*0.2)*0.15</f>
        <v>2192.0248800000004</v>
      </c>
      <c r="P27" s="257">
        <f>(P4*0.2)*0.15</f>
        <v>2026.4391000000001</v>
      </c>
      <c r="Q27" s="257">
        <f>(Q4*0.2)*0.15</f>
        <v>5763.8264040000013</v>
      </c>
      <c r="R27" s="257">
        <f>(R4*0.2)*0.15</f>
        <v>1688.3132616</v>
      </c>
      <c r="S27" s="257">
        <f>(S4*0.2)*0.15</f>
        <v>1633.3437796200003</v>
      </c>
      <c r="T27" s="257">
        <f>(T4*0.2)*0.15</f>
        <v>1320.7381209</v>
      </c>
      <c r="U27" s="257">
        <f t="shared" ref="U27:Z27" si="65">(U4*0.2)*0.15</f>
        <v>7282.6725510000006</v>
      </c>
      <c r="V27" s="257">
        <f t="shared" si="65"/>
        <v>1810.4239691999999</v>
      </c>
      <c r="W27" s="257">
        <f t="shared" si="65"/>
        <v>2089.6746120000003</v>
      </c>
      <c r="X27" s="257">
        <f t="shared" si="65"/>
        <v>3827.7148320000006</v>
      </c>
      <c r="Y27" s="257">
        <f t="shared" si="65"/>
        <v>4389.2015454000002</v>
      </c>
      <c r="Z27" s="257">
        <f t="shared" si="65"/>
        <v>9207.6570450000017</v>
      </c>
      <c r="AA27" s="105">
        <f>SUM(O27:Z27)</f>
        <v>43232.030100720003</v>
      </c>
      <c r="AB27" s="257">
        <f>(AB4*0.2)*0.15</f>
        <v>2684.4075675000004</v>
      </c>
      <c r="AC27" s="257">
        <f>(AC4*0.2)*0.15</f>
        <v>2152.7665487999998</v>
      </c>
      <c r="AD27" s="257">
        <f>(AD4*0.2)*0.15</f>
        <v>5720.2082582400008</v>
      </c>
      <c r="AE27" s="257">
        <f>(AE4*0.2)*0.15</f>
        <v>2241.0500341320007</v>
      </c>
      <c r="AF27" s="257">
        <f>(AF4*0.2)*0.15</f>
        <v>1853.9603551260002</v>
      </c>
      <c r="AG27" s="257">
        <f>(AG4*0.2)*0.15</f>
        <v>1733.8772414699999</v>
      </c>
      <c r="AH27" s="257">
        <f t="shared" ref="AH27:AM27" si="66">(AH4*0.2)*0.15</f>
        <v>7609.9199149800006</v>
      </c>
      <c r="AI27" s="257">
        <f t="shared" si="66"/>
        <v>2315.7517019364004</v>
      </c>
      <c r="AJ27" s="257">
        <f t="shared" si="66"/>
        <v>2567.5847969400002</v>
      </c>
      <c r="AK27" s="257">
        <f t="shared" si="66"/>
        <v>5149.8898753499998</v>
      </c>
      <c r="AL27" s="257">
        <f t="shared" si="66"/>
        <v>6558.5241094499997</v>
      </c>
      <c r="AM27" s="257">
        <f t="shared" si="66"/>
        <v>9391.8101858999999</v>
      </c>
      <c r="AN27" s="105">
        <f>SUM(AB27:AM27)</f>
        <v>49979.750589824405</v>
      </c>
      <c r="AO27" s="257">
        <f>(AO4*0.2)*0.15</f>
        <v>2818.6533446400003</v>
      </c>
      <c r="AP27" s="257">
        <f>(AP4*0.2)*0.15</f>
        <v>2556.2230796088002</v>
      </c>
      <c r="AQ27" s="257">
        <f>(AQ4*0.2)*0.15</f>
        <v>4471.4663661509994</v>
      </c>
      <c r="AR27" s="257">
        <f>(AR4*0.2)*0.15</f>
        <v>2997.0192220451995</v>
      </c>
      <c r="AS27" s="257">
        <f>(AS4*0.2)*0.15</f>
        <v>2112.6008150458565</v>
      </c>
      <c r="AT27" s="257">
        <f>(AT4*0.2)*0.15</f>
        <v>1830.0382860276</v>
      </c>
      <c r="AU27" s="257">
        <f t="shared" ref="AU27:AZ27" si="67">(AU4*0.2)*0.15</f>
        <v>7840.2604439502002</v>
      </c>
      <c r="AV27" s="257">
        <f t="shared" si="67"/>
        <v>2572.2350926396198</v>
      </c>
      <c r="AW27" s="257">
        <f t="shared" si="67"/>
        <v>2640.9775177368001</v>
      </c>
      <c r="AX27" s="257">
        <f t="shared" si="67"/>
        <v>5187.7692306314993</v>
      </c>
      <c r="AY27" s="257">
        <f t="shared" si="67"/>
        <v>6618.2743646820009</v>
      </c>
      <c r="AZ27" s="257">
        <f t="shared" si="67"/>
        <v>9579.6463896180012</v>
      </c>
      <c r="BA27" s="105">
        <f t="shared" ref="BA27:BA49" si="68">SUM(AO27:AZ27)</f>
        <v>51225.164152776575</v>
      </c>
      <c r="BB27" s="257">
        <f>(BB4*0.2)*0.15</f>
        <v>2947.5060689664001</v>
      </c>
      <c r="BC27" s="257">
        <f>(BC4*0.2)*0.15</f>
        <v>2673.0789918194882</v>
      </c>
      <c r="BD27" s="257">
        <f>(BD4*0.2)*0.15</f>
        <v>5291.5246152441314</v>
      </c>
      <c r="BE27" s="257">
        <f>(BE4*0.2)*0.15</f>
        <v>2485.4537082852862</v>
      </c>
      <c r="BF27" s="257">
        <f>(BF4*0.2)*0.15</f>
        <v>2208.3129206740787</v>
      </c>
      <c r="BG27" s="257">
        <f>(BG4*0.2)*0.15</f>
        <v>2065.4431534147543</v>
      </c>
      <c r="BH27" s="257">
        <f t="shared" ref="BH27:BM27" si="69">(BH4*0.2)*0.15</f>
        <v>6975.6611803748292</v>
      </c>
      <c r="BI27" s="257">
        <f t="shared" si="69"/>
        <v>2528.1724438964397</v>
      </c>
      <c r="BJ27" s="257">
        <f t="shared" si="69"/>
        <v>2807.6719621335842</v>
      </c>
      <c r="BK27" s="257">
        <f t="shared" si="69"/>
        <v>6975.6611803748292</v>
      </c>
      <c r="BL27" s="257">
        <f t="shared" si="69"/>
        <v>8630.4202254838819</v>
      </c>
      <c r="BM27" s="257">
        <f t="shared" si="69"/>
        <v>9771.2393174103618</v>
      </c>
      <c r="BN27" s="105">
        <f t="shared" ref="BN27:BN28" si="70">SUM(BB27:BM27)</f>
        <v>55360.145768078073</v>
      </c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  <c r="BZ27" s="258"/>
      <c r="CA27" s="258"/>
    </row>
    <row r="28" spans="1:79" s="259" customFormat="1" ht="26.25" customHeight="1">
      <c r="A28" s="260" t="s">
        <v>699</v>
      </c>
      <c r="B28" s="257">
        <v>600</v>
      </c>
      <c r="C28" s="82">
        <f>B28*1.02</f>
        <v>612</v>
      </c>
      <c r="D28" s="82">
        <f>C28*1.02</f>
        <v>624.24</v>
      </c>
      <c r="E28" s="82">
        <f>D28*1.02</f>
        <v>636.72480000000007</v>
      </c>
      <c r="F28" s="82">
        <f>E28*1.02</f>
        <v>649.45929600000011</v>
      </c>
      <c r="G28" s="82">
        <f>F28*1.02</f>
        <v>662.44848192000018</v>
      </c>
      <c r="H28" s="82">
        <f>G28*1.02</f>
        <v>675.69745155840019</v>
      </c>
      <c r="I28" s="82">
        <f>H28*1.02</f>
        <v>689.21140058956826</v>
      </c>
      <c r="J28" s="82">
        <f>I28*1.02</f>
        <v>702.99562860135961</v>
      </c>
      <c r="K28" s="82">
        <f>J28*1.02</f>
        <v>717.05554117338681</v>
      </c>
      <c r="L28" s="82">
        <f>K28*1.02</f>
        <v>731.39665199685453</v>
      </c>
      <c r="M28" s="82">
        <f>L28*1.02</f>
        <v>746.02458503679168</v>
      </c>
      <c r="N28" s="105">
        <f t="shared" si="9"/>
        <v>8047.2538368763608</v>
      </c>
      <c r="O28" s="82">
        <f>M28*1.02</f>
        <v>760.94507673752753</v>
      </c>
      <c r="P28" s="82">
        <f>O28*1.02</f>
        <v>776.16397827227809</v>
      </c>
      <c r="Q28" s="82">
        <f>P28*1.02</f>
        <v>791.68725783772368</v>
      </c>
      <c r="R28" s="82">
        <f>Q28*1.02</f>
        <v>807.52100299447818</v>
      </c>
      <c r="S28" s="82">
        <f>R28*1.02</f>
        <v>823.67142305436778</v>
      </c>
      <c r="T28" s="82">
        <f>S28*1.02</f>
        <v>840.14485151545512</v>
      </c>
      <c r="U28" s="82">
        <f>T28*1.02</f>
        <v>856.94774854576428</v>
      </c>
      <c r="V28" s="82">
        <f>U28*1.02</f>
        <v>874.08670351667956</v>
      </c>
      <c r="W28" s="82">
        <f>V28*1.02</f>
        <v>891.56843758701314</v>
      </c>
      <c r="X28" s="82">
        <f>W28*1.02</f>
        <v>909.39980633875336</v>
      </c>
      <c r="Y28" s="82">
        <f>X28*1.02</f>
        <v>927.5878024655284</v>
      </c>
      <c r="Z28" s="82">
        <f>Y28*1.02</f>
        <v>946.139558514839</v>
      </c>
      <c r="AA28" s="105">
        <f>SUM(O28:Z28)</f>
        <v>10205.863647380407</v>
      </c>
      <c r="AB28" s="82">
        <f>Z28*1.02</f>
        <v>965.06234968513581</v>
      </c>
      <c r="AC28" s="82">
        <f>AB28*1.02</f>
        <v>984.36359667883858</v>
      </c>
      <c r="AD28" s="82">
        <f>AC28*1.02</f>
        <v>1004.0508686124153</v>
      </c>
      <c r="AE28" s="82">
        <f>AD28*1.02</f>
        <v>1024.1318859846638</v>
      </c>
      <c r="AF28" s="82">
        <f>AE28*1.02</f>
        <v>1044.614523704357</v>
      </c>
      <c r="AG28" s="82">
        <f>AF28*1.02</f>
        <v>1065.5068141784441</v>
      </c>
      <c r="AH28" s="82">
        <f>AG28*1.02</f>
        <v>1086.816950462013</v>
      </c>
      <c r="AI28" s="82">
        <f>AH28*1.02</f>
        <v>1108.5532894712533</v>
      </c>
      <c r="AJ28" s="82">
        <f>AI28*1.02</f>
        <v>1130.7243552606783</v>
      </c>
      <c r="AK28" s="82">
        <f>AJ28*1.02</f>
        <v>1153.3388423658919</v>
      </c>
      <c r="AL28" s="82">
        <f>AK28*1.02</f>
        <v>1176.4056192132098</v>
      </c>
      <c r="AM28" s="82">
        <f>AL28*1.02</f>
        <v>1199.933731597474</v>
      </c>
      <c r="AN28" s="105">
        <f>SUM(AB28:AM28)</f>
        <v>12943.502827214375</v>
      </c>
      <c r="AO28" s="82">
        <f>AM28*1.02</f>
        <v>1223.9324062294236</v>
      </c>
      <c r="AP28" s="82">
        <f>AO28*1.02</f>
        <v>1248.4110543540121</v>
      </c>
      <c r="AQ28" s="82">
        <f>AP28*1.02</f>
        <v>1273.3792754410924</v>
      </c>
      <c r="AR28" s="82">
        <f>AQ28*1.02</f>
        <v>1298.8468609499143</v>
      </c>
      <c r="AS28" s="82">
        <f>AR28*1.02</f>
        <v>1324.8237981689126</v>
      </c>
      <c r="AT28" s="82">
        <f>AS28*1.02</f>
        <v>1351.3202741322909</v>
      </c>
      <c r="AU28" s="82">
        <f>AT28*1.02</f>
        <v>1378.3466796149369</v>
      </c>
      <c r="AV28" s="82">
        <f>AU28*1.02</f>
        <v>1405.9136132072356</v>
      </c>
      <c r="AW28" s="82">
        <f>AV28*1.02</f>
        <v>1434.0318854713803</v>
      </c>
      <c r="AX28" s="82">
        <f>AW28*1.02</f>
        <v>1462.7125231808079</v>
      </c>
      <c r="AY28" s="82">
        <f>AX28*1.02</f>
        <v>1491.9667736444242</v>
      </c>
      <c r="AZ28" s="82">
        <f>AY28*1.02</f>
        <v>1521.8061091173126</v>
      </c>
      <c r="BA28" s="105">
        <f t="shared" si="68"/>
        <v>16415.491253511744</v>
      </c>
      <c r="BB28" s="82">
        <f>AZ28*1.02</f>
        <v>1552.2422312996589</v>
      </c>
      <c r="BC28" s="82">
        <f>BB28*1.02</f>
        <v>1583.2870759256521</v>
      </c>
      <c r="BD28" s="82">
        <f>BC28*1.02</f>
        <v>1614.952817444165</v>
      </c>
      <c r="BE28" s="82">
        <f>BD28*1.02</f>
        <v>1647.2518737930484</v>
      </c>
      <c r="BF28" s="82">
        <f>BE28*1.02</f>
        <v>1680.1969112689094</v>
      </c>
      <c r="BG28" s="82">
        <f>BF28*1.02</f>
        <v>1713.8008494942876</v>
      </c>
      <c r="BH28" s="82">
        <f>BG28*1.02</f>
        <v>1748.0768664841735</v>
      </c>
      <c r="BI28" s="82">
        <f>BH28*1.02</f>
        <v>1783.038403813857</v>
      </c>
      <c r="BJ28" s="82">
        <f>BI28*1.02</f>
        <v>1818.6991718901343</v>
      </c>
      <c r="BK28" s="82">
        <f>BJ28*1.02</f>
        <v>1855.073155327937</v>
      </c>
      <c r="BL28" s="82">
        <f>BK28*1.02</f>
        <v>1892.1746184344959</v>
      </c>
      <c r="BM28" s="82">
        <f>BL28*1.02</f>
        <v>1930.0181108031859</v>
      </c>
      <c r="BN28" s="105">
        <f t="shared" si="70"/>
        <v>20818.812085979505</v>
      </c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</row>
    <row r="29" spans="1:79" s="268" customFormat="1" ht="26.25" customHeight="1">
      <c r="A29" s="269" t="s">
        <v>700</v>
      </c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266"/>
      <c r="BK29" s="266"/>
      <c r="BL29" s="266"/>
      <c r="BM29" s="266"/>
      <c r="BN29" s="266"/>
      <c r="BO29" s="267"/>
      <c r="BP29" s="267"/>
      <c r="BQ29" s="267"/>
      <c r="BR29" s="267"/>
      <c r="BS29" s="267"/>
      <c r="BT29" s="267"/>
      <c r="BU29" s="267"/>
      <c r="BV29" s="267"/>
      <c r="BW29" s="267"/>
      <c r="BX29" s="267"/>
      <c r="BY29" s="267"/>
      <c r="BZ29" s="267"/>
      <c r="CA29" s="267"/>
    </row>
    <row r="30" spans="1:79" ht="26.25" customHeight="1">
      <c r="A30" s="265" t="s">
        <v>701</v>
      </c>
      <c r="B30" s="82">
        <v>30.97</v>
      </c>
      <c r="C30" s="82">
        <f>B30*1.02</f>
        <v>31.589399999999998</v>
      </c>
      <c r="D30" s="82">
        <f>C30*1.02</f>
        <v>32.221187999999998</v>
      </c>
      <c r="E30" s="82">
        <f>D30*1.02</f>
        <v>32.86561176</v>
      </c>
      <c r="F30" s="82">
        <f>E30*1.02</f>
        <v>33.522923995200003</v>
      </c>
      <c r="G30" s="82">
        <f>F30*1.02</f>
        <v>34.193382475104002</v>
      </c>
      <c r="H30" s="82">
        <f>G30*1.02</f>
        <v>34.877250124606086</v>
      </c>
      <c r="I30" s="82">
        <f>H30*1.02</f>
        <v>35.574795127098206</v>
      </c>
      <c r="J30" s="82">
        <f>I30*1.02</f>
        <v>36.286291029640168</v>
      </c>
      <c r="K30" s="82">
        <f>J30*1.02</f>
        <v>37.012016850232975</v>
      </c>
      <c r="L30" s="82">
        <f>K30*1.02</f>
        <v>37.752257187237632</v>
      </c>
      <c r="M30" s="82">
        <f>L30*1.02</f>
        <v>38.507302330982384</v>
      </c>
      <c r="N30" s="105">
        <f t="shared" si="9"/>
        <v>415.37241888010146</v>
      </c>
      <c r="O30" s="82">
        <f>M30*1.02</f>
        <v>39.277448377602035</v>
      </c>
      <c r="P30" s="82">
        <f>O30*1.02</f>
        <v>40.062997345154074</v>
      </c>
      <c r="Q30" s="82">
        <f>P30*1.02</f>
        <v>40.864257292057154</v>
      </c>
      <c r="R30" s="82">
        <f>Q30*1.02</f>
        <v>41.681542437898301</v>
      </c>
      <c r="S30" s="82">
        <f>R30*1.02</f>
        <v>42.515173286656271</v>
      </c>
      <c r="T30" s="82">
        <f>S30*1.02</f>
        <v>43.365476752389398</v>
      </c>
      <c r="U30" s="82">
        <f>T30*1.02</f>
        <v>44.232786287437186</v>
      </c>
      <c r="V30" s="82">
        <f>U30*1.02</f>
        <v>45.117442013185929</v>
      </c>
      <c r="W30" s="82">
        <f>V30*1.02</f>
        <v>46.019790853449649</v>
      </c>
      <c r="X30" s="82">
        <f>W30*1.02</f>
        <v>46.940186670518642</v>
      </c>
      <c r="Y30" s="82">
        <f>X30*1.02</f>
        <v>47.878990403929016</v>
      </c>
      <c r="Z30" s="82">
        <f>Y30*1.02</f>
        <v>48.836570212007601</v>
      </c>
      <c r="AA30" s="105">
        <f t="shared" ref="AA30:AA49" si="71">SUM(O30:Z30)</f>
        <v>526.79266193228534</v>
      </c>
      <c r="AB30" s="82">
        <f>Z30*1.02</f>
        <v>49.813301616247756</v>
      </c>
      <c r="AC30" s="82">
        <f>AB30*1.02</f>
        <v>50.80956764857271</v>
      </c>
      <c r="AD30" s="82">
        <f>AC30*1.02</f>
        <v>51.825759001544164</v>
      </c>
      <c r="AE30" s="82">
        <f>AD30*1.02</f>
        <v>52.862274181575046</v>
      </c>
      <c r="AF30" s="82">
        <f>AE30*1.02</f>
        <v>53.91951966520655</v>
      </c>
      <c r="AG30" s="82">
        <f>AF30*1.02</f>
        <v>54.997910058510683</v>
      </c>
      <c r="AH30" s="82">
        <f>AG30*1.02</f>
        <v>56.097868259680901</v>
      </c>
      <c r="AI30" s="82">
        <f>AH30*1.02</f>
        <v>57.219825624874517</v>
      </c>
      <c r="AJ30" s="82">
        <f>AI30*1.02</f>
        <v>58.36422213737201</v>
      </c>
      <c r="AK30" s="82">
        <f>AJ30*1.02</f>
        <v>59.531506580119455</v>
      </c>
      <c r="AL30" s="82">
        <f>AK30*1.02</f>
        <v>60.722136711721845</v>
      </c>
      <c r="AM30" s="82">
        <f>AL30*1.02</f>
        <v>61.936579445956284</v>
      </c>
      <c r="AN30" s="105">
        <f t="shared" ref="AN30:AN49" si="72">SUM(AB30:AM30)</f>
        <v>668.10047093138201</v>
      </c>
      <c r="AO30" s="82">
        <f>AM30*1.02</f>
        <v>63.175311034875413</v>
      </c>
      <c r="AP30" s="82">
        <f>AO30*1.02</f>
        <v>64.438817255572928</v>
      </c>
      <c r="AQ30" s="82">
        <f>AP30*1.02</f>
        <v>65.727593600684386</v>
      </c>
      <c r="AR30" s="82">
        <f>AQ30*1.02</f>
        <v>67.042145472698081</v>
      </c>
      <c r="AS30" s="82">
        <f>AR30*1.02</f>
        <v>68.38298838215205</v>
      </c>
      <c r="AT30" s="82">
        <f>AS30*1.02</f>
        <v>69.750648149795097</v>
      </c>
      <c r="AU30" s="82">
        <f>AT30*1.02</f>
        <v>71.145661112791004</v>
      </c>
      <c r="AV30" s="82">
        <f>AU30*1.02</f>
        <v>72.568574335046819</v>
      </c>
      <c r="AW30" s="82">
        <f>AV30*1.02</f>
        <v>74.019945821747754</v>
      </c>
      <c r="AX30" s="82">
        <f>AW30*1.02</f>
        <v>75.500344738182704</v>
      </c>
      <c r="AY30" s="82">
        <f>AX30*1.02</f>
        <v>77.010351632946353</v>
      </c>
      <c r="AZ30" s="82">
        <f>AY30*1.02</f>
        <v>78.55055866560528</v>
      </c>
      <c r="BA30" s="105">
        <f t="shared" si="68"/>
        <v>847.31294020209793</v>
      </c>
      <c r="BB30" s="82">
        <f>AZ30*1.02</f>
        <v>80.121569838917381</v>
      </c>
      <c r="BC30" s="82">
        <f>BB30*1.02</f>
        <v>81.724001235695724</v>
      </c>
      <c r="BD30" s="82">
        <f>BC30*1.02</f>
        <v>83.358481260409633</v>
      </c>
      <c r="BE30" s="82">
        <f>BD30*1.02</f>
        <v>85.025650885617821</v>
      </c>
      <c r="BF30" s="82">
        <f>BE30*1.02</f>
        <v>86.726163903330175</v>
      </c>
      <c r="BG30" s="82">
        <f>BF30*1.02</f>
        <v>88.460687181396779</v>
      </c>
      <c r="BH30" s="82">
        <f>BG30*1.02</f>
        <v>90.229900925024722</v>
      </c>
      <c r="BI30" s="82">
        <f>BH30*1.02</f>
        <v>92.034498943525222</v>
      </c>
      <c r="BJ30" s="82">
        <f>BI30*1.02</f>
        <v>93.875188922395722</v>
      </c>
      <c r="BK30" s="82">
        <f>BJ30*1.02</f>
        <v>95.752692700843639</v>
      </c>
      <c r="BL30" s="82">
        <f>BK30*1.02</f>
        <v>97.667746554860514</v>
      </c>
      <c r="BM30" s="82">
        <f>BL30*1.02</f>
        <v>99.621101485957723</v>
      </c>
      <c r="BN30" s="105">
        <f t="shared" ref="BN30:BN48" si="73">SUM(BB30:BM30)</f>
        <v>1074.5976838379752</v>
      </c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</row>
    <row r="31" spans="1:79" ht="26.25" customHeight="1">
      <c r="A31" s="265" t="s">
        <v>702</v>
      </c>
      <c r="B31" s="82">
        <v>30.821917800000001</v>
      </c>
      <c r="C31" s="82">
        <f>B31*1.02</f>
        <v>31.438356156000001</v>
      </c>
      <c r="D31" s="82">
        <f>C31*1.02</f>
        <v>32.067123279120004</v>
      </c>
      <c r="E31" s="82">
        <f>D31*1.02</f>
        <v>32.708465744702401</v>
      </c>
      <c r="F31" s="82">
        <f>E31*1.02</f>
        <v>33.36263505959645</v>
      </c>
      <c r="G31" s="82">
        <f>F31*1.02</f>
        <v>34.029887760788377</v>
      </c>
      <c r="H31" s="82">
        <f>G31*1.02</f>
        <v>34.710485516004148</v>
      </c>
      <c r="I31" s="82">
        <f>H31*1.02</f>
        <v>35.404695226324229</v>
      </c>
      <c r="J31" s="82">
        <f>I31*1.02</f>
        <v>36.112789130850715</v>
      </c>
      <c r="K31" s="82">
        <f>J31*1.02</f>
        <v>36.835044913467726</v>
      </c>
      <c r="L31" s="82">
        <f>K31*1.02</f>
        <v>37.571745811737081</v>
      </c>
      <c r="M31" s="82">
        <f>L31*1.02</f>
        <v>38.323180727971824</v>
      </c>
      <c r="N31" s="105">
        <f t="shared" si="9"/>
        <v>413.38632712656295</v>
      </c>
      <c r="O31" s="82">
        <f>M31*1.02</f>
        <v>39.089644342531258</v>
      </c>
      <c r="P31" s="82">
        <f>O31*1.02</f>
        <v>39.871437229381883</v>
      </c>
      <c r="Q31" s="82">
        <f>P31*1.02</f>
        <v>40.668865973969524</v>
      </c>
      <c r="R31" s="82">
        <f>Q31*1.02</f>
        <v>41.482243293448917</v>
      </c>
      <c r="S31" s="82">
        <f>R31*1.02</f>
        <v>42.311888159317895</v>
      </c>
      <c r="T31" s="82">
        <f>S31*1.02</f>
        <v>43.158125922504254</v>
      </c>
      <c r="U31" s="82">
        <f>T31*1.02</f>
        <v>44.021288440954343</v>
      </c>
      <c r="V31" s="82">
        <f>U31*1.02</f>
        <v>44.901714209773431</v>
      </c>
      <c r="W31" s="82">
        <f>V31*1.02</f>
        <v>45.799748493968899</v>
      </c>
      <c r="X31" s="82">
        <f>W31*1.02</f>
        <v>46.715743463848277</v>
      </c>
      <c r="Y31" s="82">
        <f>X31*1.02</f>
        <v>47.650058333125244</v>
      </c>
      <c r="Z31" s="82">
        <f>Y31*1.02</f>
        <v>48.603059499787747</v>
      </c>
      <c r="AA31" s="105">
        <f t="shared" si="71"/>
        <v>524.27381736261168</v>
      </c>
      <c r="AB31" s="82">
        <f>Z31*1.02</f>
        <v>49.575120689783503</v>
      </c>
      <c r="AC31" s="82">
        <f>AB31*1.02</f>
        <v>50.566623103579175</v>
      </c>
      <c r="AD31" s="82">
        <f>AC31*1.02</f>
        <v>51.577955565650761</v>
      </c>
      <c r="AE31" s="82">
        <f>AD31*1.02</f>
        <v>52.609514676963776</v>
      </c>
      <c r="AF31" s="82">
        <f>AE31*1.02</f>
        <v>53.661704970503052</v>
      </c>
      <c r="AG31" s="82">
        <f>AF31*1.02</f>
        <v>54.734939069913118</v>
      </c>
      <c r="AH31" s="82">
        <f>AG31*1.02</f>
        <v>55.829637851311382</v>
      </c>
      <c r="AI31" s="82">
        <f>AH31*1.02</f>
        <v>56.946230608337608</v>
      </c>
      <c r="AJ31" s="82">
        <f>AI31*1.02</f>
        <v>58.085155220504362</v>
      </c>
      <c r="AK31" s="82">
        <f>AJ31*1.02</f>
        <v>59.246858324914449</v>
      </c>
      <c r="AL31" s="82">
        <f>AK31*1.02</f>
        <v>60.431795491412736</v>
      </c>
      <c r="AM31" s="82">
        <f>AL31*1.02</f>
        <v>61.640431401240988</v>
      </c>
      <c r="AN31" s="105">
        <f t="shared" si="72"/>
        <v>664.9059669741149</v>
      </c>
      <c r="AO31" s="82">
        <f>AM31*1.02</f>
        <v>62.873240029265808</v>
      </c>
      <c r="AP31" s="82">
        <f>AO31*1.02</f>
        <v>64.130704829851126</v>
      </c>
      <c r="AQ31" s="82">
        <f>AP31*1.02</f>
        <v>65.413318926448156</v>
      </c>
      <c r="AR31" s="82">
        <f>AQ31*1.02</f>
        <v>66.721585304977125</v>
      </c>
      <c r="AS31" s="82">
        <f>AR31*1.02</f>
        <v>68.056017011076676</v>
      </c>
      <c r="AT31" s="82">
        <f>AS31*1.02</f>
        <v>69.417137351298209</v>
      </c>
      <c r="AU31" s="82">
        <f>AT31*1.02</f>
        <v>70.805480098324168</v>
      </c>
      <c r="AV31" s="82">
        <f>AU31*1.02</f>
        <v>72.22158970029065</v>
      </c>
      <c r="AW31" s="82">
        <f>AV31*1.02</f>
        <v>73.666021494296459</v>
      </c>
      <c r="AX31" s="82">
        <f>AW31*1.02</f>
        <v>75.139341924182389</v>
      </c>
      <c r="AY31" s="82">
        <f>AX31*1.02</f>
        <v>76.642128762666033</v>
      </c>
      <c r="AZ31" s="82">
        <f>AY31*1.02</f>
        <v>78.174971337919359</v>
      </c>
      <c r="BA31" s="105">
        <f t="shared" si="68"/>
        <v>843.26153677059619</v>
      </c>
      <c r="BB31" s="82">
        <f>AZ31*1.02</f>
        <v>79.738470764677743</v>
      </c>
      <c r="BC31" s="82">
        <f>BB31*1.02</f>
        <v>81.333240179971298</v>
      </c>
      <c r="BD31" s="82">
        <f>BC31*1.02</f>
        <v>82.959904983570723</v>
      </c>
      <c r="BE31" s="82">
        <f>BD31*1.02</f>
        <v>84.619103083242138</v>
      </c>
      <c r="BF31" s="82">
        <f>BE31*1.02</f>
        <v>86.311485144906982</v>
      </c>
      <c r="BG31" s="82">
        <f>BF31*1.02</f>
        <v>88.03771484780512</v>
      </c>
      <c r="BH31" s="82">
        <f>BG31*1.02</f>
        <v>89.798469144761228</v>
      </c>
      <c r="BI31" s="82">
        <f>BH31*1.02</f>
        <v>91.59443852765645</v>
      </c>
      <c r="BJ31" s="82">
        <f>BI31*1.02</f>
        <v>93.426327298209586</v>
      </c>
      <c r="BK31" s="82">
        <f>BJ31*1.02</f>
        <v>95.294853844173772</v>
      </c>
      <c r="BL31" s="82">
        <f>BK31*1.02</f>
        <v>97.200750921057249</v>
      </c>
      <c r="BM31" s="82">
        <f>BL31*1.02</f>
        <v>99.14476593947839</v>
      </c>
      <c r="BN31" s="105">
        <f t="shared" si="73"/>
        <v>1069.4595246795109</v>
      </c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</row>
    <row r="32" spans="1:79" ht="26.25" customHeight="1">
      <c r="A32" s="265" t="s">
        <v>703</v>
      </c>
      <c r="B32" s="82">
        <v>41.095890400000002</v>
      </c>
      <c r="C32" s="82">
        <f>B32*1.02</f>
        <v>41.917808208000004</v>
      </c>
      <c r="D32" s="82">
        <f>C32*1.02</f>
        <v>42.756164372160008</v>
      </c>
      <c r="E32" s="82">
        <f>D32*1.02</f>
        <v>43.611287659603207</v>
      </c>
      <c r="F32" s="82">
        <f>E32*1.02</f>
        <v>44.483513412795268</v>
      </c>
      <c r="G32" s="82">
        <f>F32*1.02</f>
        <v>45.373183681051174</v>
      </c>
      <c r="H32" s="82">
        <f>G32*1.02</f>
        <v>46.280647354672197</v>
      </c>
      <c r="I32" s="82">
        <f>H32*1.02</f>
        <v>47.206260301765646</v>
      </c>
      <c r="J32" s="82">
        <f>I32*1.02</f>
        <v>48.150385507800962</v>
      </c>
      <c r="K32" s="82">
        <f>J32*1.02</f>
        <v>49.113393217956983</v>
      </c>
      <c r="L32" s="82">
        <f>K32*1.02</f>
        <v>50.09566108231612</v>
      </c>
      <c r="M32" s="82">
        <f>L32*1.02</f>
        <v>51.097574303962446</v>
      </c>
      <c r="N32" s="105">
        <f t="shared" si="9"/>
        <v>551.18176950208397</v>
      </c>
      <c r="O32" s="82">
        <f>M32*1.02</f>
        <v>52.119525790041699</v>
      </c>
      <c r="P32" s="82">
        <f>O32*1.02</f>
        <v>53.161916305842531</v>
      </c>
      <c r="Q32" s="82">
        <f>P32*1.02</f>
        <v>54.225154631959384</v>
      </c>
      <c r="R32" s="82">
        <f>Q32*1.02</f>
        <v>55.309657724598573</v>
      </c>
      <c r="S32" s="82">
        <f>R32*1.02</f>
        <v>56.415850879090549</v>
      </c>
      <c r="T32" s="82">
        <f>S32*1.02</f>
        <v>57.544167896672363</v>
      </c>
      <c r="U32" s="82">
        <f>T32*1.02</f>
        <v>58.695051254605808</v>
      </c>
      <c r="V32" s="82">
        <f>U32*1.02</f>
        <v>59.868952279697922</v>
      </c>
      <c r="W32" s="82">
        <f>V32*1.02</f>
        <v>61.066331325291884</v>
      </c>
      <c r="X32" s="82">
        <f>W32*1.02</f>
        <v>62.287657951797726</v>
      </c>
      <c r="Y32" s="82">
        <f>X32*1.02</f>
        <v>63.533411110833683</v>
      </c>
      <c r="Z32" s="82">
        <f>Y32*1.02</f>
        <v>64.804079333050353</v>
      </c>
      <c r="AA32" s="105">
        <f t="shared" si="71"/>
        <v>699.03175648348247</v>
      </c>
      <c r="AB32" s="82">
        <f>Z32*1.02</f>
        <v>66.100160919711357</v>
      </c>
      <c r="AC32" s="82">
        <f>AB32*1.02</f>
        <v>67.422164138105586</v>
      </c>
      <c r="AD32" s="82">
        <f>AC32*1.02</f>
        <v>68.770607420867705</v>
      </c>
      <c r="AE32" s="82">
        <f>AD32*1.02</f>
        <v>70.146019569285059</v>
      </c>
      <c r="AF32" s="82">
        <f>AE32*1.02</f>
        <v>71.548939960670765</v>
      </c>
      <c r="AG32" s="82">
        <f>AF32*1.02</f>
        <v>72.979918759884185</v>
      </c>
      <c r="AH32" s="82">
        <f>AG32*1.02</f>
        <v>74.439517135081871</v>
      </c>
      <c r="AI32" s="82">
        <f>AH32*1.02</f>
        <v>75.928307477783505</v>
      </c>
      <c r="AJ32" s="82">
        <f>AI32*1.02</f>
        <v>77.446873627339173</v>
      </c>
      <c r="AK32" s="82">
        <f>AJ32*1.02</f>
        <v>78.995811099885955</v>
      </c>
      <c r="AL32" s="82">
        <f>AK32*1.02</f>
        <v>80.575727321883676</v>
      </c>
      <c r="AM32" s="82">
        <f>AL32*1.02</f>
        <v>82.187241868321351</v>
      </c>
      <c r="AN32" s="105">
        <f t="shared" si="72"/>
        <v>886.54128929882006</v>
      </c>
      <c r="AO32" s="82">
        <f>AM32*1.02</f>
        <v>83.830986705687778</v>
      </c>
      <c r="AP32" s="82">
        <f>AO32*1.02</f>
        <v>85.507606439801535</v>
      </c>
      <c r="AQ32" s="82">
        <f>AP32*1.02</f>
        <v>87.21775856859756</v>
      </c>
      <c r="AR32" s="82">
        <f>AQ32*1.02</f>
        <v>88.96211373996951</v>
      </c>
      <c r="AS32" s="82">
        <f>AR32*1.02</f>
        <v>90.741356014768897</v>
      </c>
      <c r="AT32" s="82">
        <f>AS32*1.02</f>
        <v>92.556183135064273</v>
      </c>
      <c r="AU32" s="82">
        <f>AT32*1.02</f>
        <v>94.407306797765557</v>
      </c>
      <c r="AV32" s="82">
        <f>AU32*1.02</f>
        <v>96.295452933720867</v>
      </c>
      <c r="AW32" s="82">
        <f>AV32*1.02</f>
        <v>98.221361992395288</v>
      </c>
      <c r="AX32" s="82">
        <f>AW32*1.02</f>
        <v>100.1857892322432</v>
      </c>
      <c r="AY32" s="82">
        <f>AX32*1.02</f>
        <v>102.18950501688806</v>
      </c>
      <c r="AZ32" s="82">
        <f>AY32*1.02</f>
        <v>104.23329511722582</v>
      </c>
      <c r="BA32" s="105">
        <f t="shared" si="68"/>
        <v>1124.3487156941285</v>
      </c>
      <c r="BB32" s="82">
        <f>AZ32*1.02</f>
        <v>106.31796101957033</v>
      </c>
      <c r="BC32" s="82">
        <f>BB32*1.02</f>
        <v>108.44432023996174</v>
      </c>
      <c r="BD32" s="82">
        <f>BC32*1.02</f>
        <v>110.61320664476098</v>
      </c>
      <c r="BE32" s="82">
        <f>BD32*1.02</f>
        <v>112.82547077765621</v>
      </c>
      <c r="BF32" s="82">
        <f>BE32*1.02</f>
        <v>115.08198019320933</v>
      </c>
      <c r="BG32" s="82">
        <f>BF32*1.02</f>
        <v>117.38361979707352</v>
      </c>
      <c r="BH32" s="82">
        <f>BG32*1.02</f>
        <v>119.73129219301499</v>
      </c>
      <c r="BI32" s="82">
        <f>BH32*1.02</f>
        <v>122.12591803687529</v>
      </c>
      <c r="BJ32" s="82">
        <f>BI32*1.02</f>
        <v>124.5684363976128</v>
      </c>
      <c r="BK32" s="82">
        <f>BJ32*1.02</f>
        <v>127.05980512556506</v>
      </c>
      <c r="BL32" s="82">
        <f>BK32*1.02</f>
        <v>129.60100122807637</v>
      </c>
      <c r="BM32" s="82">
        <f>BL32*1.02</f>
        <v>132.19302125263789</v>
      </c>
      <c r="BN32" s="105">
        <f t="shared" si="73"/>
        <v>1425.9460329060146</v>
      </c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</row>
    <row r="33" spans="1:79" ht="26.25" customHeight="1">
      <c r="A33" s="265" t="s">
        <v>704</v>
      </c>
      <c r="B33" s="82">
        <v>35</v>
      </c>
      <c r="C33" s="82">
        <f>B33*1.02</f>
        <v>35.700000000000003</v>
      </c>
      <c r="D33" s="82">
        <f>C33*1.02</f>
        <v>36.414000000000001</v>
      </c>
      <c r="E33" s="82">
        <f>D33*1.02</f>
        <v>37.14228</v>
      </c>
      <c r="F33" s="82">
        <f>E33*1.02</f>
        <v>37.885125600000002</v>
      </c>
      <c r="G33" s="82">
        <f>F33*1.02</f>
        <v>38.642828112000004</v>
      </c>
      <c r="H33" s="82">
        <f>G33*1.02</f>
        <v>39.415684674240005</v>
      </c>
      <c r="I33" s="82">
        <f>H33*1.02</f>
        <v>40.203998367724807</v>
      </c>
      <c r="J33" s="82">
        <f>I33*1.02</f>
        <v>41.008078335079304</v>
      </c>
      <c r="K33" s="82">
        <f>J33*1.02</f>
        <v>41.82823990178089</v>
      </c>
      <c r="L33" s="82">
        <f>K33*1.02</f>
        <v>42.664804699816507</v>
      </c>
      <c r="M33" s="82">
        <f>L33*1.02</f>
        <v>43.518100793812835</v>
      </c>
      <c r="N33" s="105">
        <f>SUM(B33:M33)</f>
        <v>469.42314048445434</v>
      </c>
      <c r="O33" s="82">
        <f>M33*1.02</f>
        <v>44.388462809689095</v>
      </c>
      <c r="P33" s="82">
        <f>O33*1.02</f>
        <v>45.27623206588288</v>
      </c>
      <c r="Q33" s="82">
        <f>P33*1.02</f>
        <v>46.181756707200542</v>
      </c>
      <c r="R33" s="82">
        <f>Q33*1.02</f>
        <v>47.105391841344556</v>
      </c>
      <c r="S33" s="82">
        <f>R33*1.02</f>
        <v>48.047499678171448</v>
      </c>
      <c r="T33" s="82">
        <f>S33*1.02</f>
        <v>49.00844967173488</v>
      </c>
      <c r="U33" s="82">
        <f>T33*1.02</f>
        <v>49.988618665169575</v>
      </c>
      <c r="V33" s="82">
        <f>U33*1.02</f>
        <v>50.988391038472969</v>
      </c>
      <c r="W33" s="82">
        <f>V33*1.02</f>
        <v>52.008158859242428</v>
      </c>
      <c r="X33" s="82">
        <f>W33*1.02</f>
        <v>53.04832203642728</v>
      </c>
      <c r="Y33" s="82">
        <f>X33*1.02</f>
        <v>54.109288477155829</v>
      </c>
      <c r="Z33" s="82">
        <f>Y33*1.02</f>
        <v>55.191474246698945</v>
      </c>
      <c r="AA33" s="105">
        <f>SUM(O33:Z33)</f>
        <v>595.3420460971904</v>
      </c>
      <c r="AB33" s="82">
        <f>Z33*1.02</f>
        <v>56.295303731632927</v>
      </c>
      <c r="AC33" s="82">
        <f>AB33*1.02</f>
        <v>57.421209806265587</v>
      </c>
      <c r="AD33" s="82">
        <f>AC33*1.02</f>
        <v>58.569634002390899</v>
      </c>
      <c r="AE33" s="82">
        <f>AD33*1.02</f>
        <v>59.741026682438715</v>
      </c>
      <c r="AF33" s="82">
        <f>AE33*1.02</f>
        <v>60.935847216087488</v>
      </c>
      <c r="AG33" s="82">
        <f>AF33*1.02</f>
        <v>62.154564160409237</v>
      </c>
      <c r="AH33" s="82">
        <f>AG33*1.02</f>
        <v>63.397655443617424</v>
      </c>
      <c r="AI33" s="82">
        <f>AH33*1.02</f>
        <v>64.665608552489772</v>
      </c>
      <c r="AJ33" s="82">
        <f>AI33*1.02</f>
        <v>65.958920723539563</v>
      </c>
      <c r="AK33" s="82">
        <f>AJ33*1.02</f>
        <v>67.278099138010361</v>
      </c>
      <c r="AL33" s="82">
        <f>AK33*1.02</f>
        <v>68.623661120770564</v>
      </c>
      <c r="AM33" s="82">
        <f>AL33*1.02</f>
        <v>69.996134343185972</v>
      </c>
      <c r="AN33" s="105">
        <f t="shared" si="72"/>
        <v>755.03766492083844</v>
      </c>
      <c r="AO33" s="82">
        <f>AM33*1.02</f>
        <v>71.39605703004969</v>
      </c>
      <c r="AP33" s="82">
        <f>AO33*1.02</f>
        <v>72.82397817065069</v>
      </c>
      <c r="AQ33" s="82">
        <f>AP33*1.02</f>
        <v>74.280457734063702</v>
      </c>
      <c r="AR33" s="82">
        <f>AQ33*1.02</f>
        <v>75.766066888744973</v>
      </c>
      <c r="AS33" s="82">
        <f>AR33*1.02</f>
        <v>77.28138822651988</v>
      </c>
      <c r="AT33" s="82">
        <f>AS33*1.02</f>
        <v>78.827015991050274</v>
      </c>
      <c r="AU33" s="82">
        <f>AT33*1.02</f>
        <v>80.403556310871281</v>
      </c>
      <c r="AV33" s="82">
        <f>AU33*1.02</f>
        <v>82.011627437088706</v>
      </c>
      <c r="AW33" s="82">
        <f>AV33*1.02</f>
        <v>83.651859985830484</v>
      </c>
      <c r="AX33" s="82">
        <f>AW33*1.02</f>
        <v>85.324897185547101</v>
      </c>
      <c r="AY33" s="82">
        <f>AX33*1.02</f>
        <v>87.031395129258044</v>
      </c>
      <c r="AZ33" s="82">
        <f>AY33*1.02</f>
        <v>88.772023031843204</v>
      </c>
      <c r="BA33" s="105">
        <f t="shared" si="68"/>
        <v>957.57032312151807</v>
      </c>
      <c r="BB33" s="82">
        <f>AZ33*1.02</f>
        <v>90.547463492480077</v>
      </c>
      <c r="BC33" s="82">
        <f>BB33*1.02</f>
        <v>92.358412762329678</v>
      </c>
      <c r="BD33" s="82">
        <f>BC33*1.02</f>
        <v>94.205581017576279</v>
      </c>
      <c r="BE33" s="82">
        <f>BD33*1.02</f>
        <v>96.089692637927811</v>
      </c>
      <c r="BF33" s="82">
        <f>BE33*1.02</f>
        <v>98.011486490686366</v>
      </c>
      <c r="BG33" s="82">
        <f>BF33*1.02</f>
        <v>99.971716220500099</v>
      </c>
      <c r="BH33" s="82">
        <f>BG33*1.02</f>
        <v>101.9711505449101</v>
      </c>
      <c r="BI33" s="82">
        <f>BH33*1.02</f>
        <v>104.01057355580831</v>
      </c>
      <c r="BJ33" s="82">
        <f>BI33*1.02</f>
        <v>106.09078502692448</v>
      </c>
      <c r="BK33" s="82">
        <f>BJ33*1.02</f>
        <v>108.21260072746297</v>
      </c>
      <c r="BL33" s="82">
        <f>BK33*1.02</f>
        <v>110.37685274201223</v>
      </c>
      <c r="BM33" s="82">
        <f>BL33*1.02</f>
        <v>112.58438979685248</v>
      </c>
      <c r="BN33" s="105">
        <f t="shared" si="73"/>
        <v>1214.4307050154707</v>
      </c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</row>
    <row r="34" spans="1:79" ht="26.25" customHeight="1">
      <c r="A34" s="265" t="s">
        <v>705</v>
      </c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82">
        <v>5.8219178100000004</v>
      </c>
      <c r="N34" s="105">
        <f t="shared" si="9"/>
        <v>5.8219178100000004</v>
      </c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82">
        <f>M34*1.02</f>
        <v>5.9383561662000002</v>
      </c>
      <c r="AA34" s="105">
        <f t="shared" si="71"/>
        <v>5.9383561662000002</v>
      </c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82">
        <f>Z34*1.02</f>
        <v>6.0571232895240001</v>
      </c>
      <c r="AN34" s="105">
        <f t="shared" si="72"/>
        <v>6.0571232895240001</v>
      </c>
      <c r="AO34" s="356"/>
      <c r="AP34" s="356"/>
      <c r="AQ34" s="356"/>
      <c r="AR34" s="356"/>
      <c r="AS34" s="356"/>
      <c r="AT34" s="356"/>
      <c r="AU34" s="356"/>
      <c r="AV34" s="356"/>
      <c r="AW34" s="356"/>
      <c r="AX34" s="356"/>
      <c r="AY34" s="356"/>
      <c r="AZ34" s="82">
        <f>AM34*1.02</f>
        <v>6.17826575531448</v>
      </c>
      <c r="BA34" s="105">
        <f t="shared" si="68"/>
        <v>6.17826575531448</v>
      </c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82">
        <f>AZ34*1.02</f>
        <v>6.3018310704207696</v>
      </c>
      <c r="BN34" s="105">
        <f t="shared" si="73"/>
        <v>6.3018310704207696</v>
      </c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</row>
    <row r="35" spans="1:79" ht="26.25" customHeight="1">
      <c r="A35" s="265" t="s">
        <v>706</v>
      </c>
      <c r="B35" s="82">
        <v>60</v>
      </c>
      <c r="C35" s="82">
        <f>B35*1.02</f>
        <v>61.2</v>
      </c>
      <c r="D35" s="82">
        <f>C35*1.02</f>
        <v>62.424000000000007</v>
      </c>
      <c r="E35" s="82">
        <f>D35*1.02</f>
        <v>63.672480000000007</v>
      </c>
      <c r="F35" s="82">
        <f>E35*1.02</f>
        <v>64.945929600000014</v>
      </c>
      <c r="G35" s="82">
        <f>F35*1.02</f>
        <v>66.244848192000021</v>
      </c>
      <c r="H35" s="82">
        <f>G35*1.02</f>
        <v>67.569745155840025</v>
      </c>
      <c r="I35" s="82">
        <f>H35*1.02</f>
        <v>68.921140058956823</v>
      </c>
      <c r="J35" s="82">
        <f>I35*1.02</f>
        <v>70.299562860135964</v>
      </c>
      <c r="K35" s="82">
        <f>J35*1.02</f>
        <v>71.705554117338679</v>
      </c>
      <c r="L35" s="82">
        <f>K35*1.02</f>
        <v>73.139665199685453</v>
      </c>
      <c r="M35" s="82">
        <f>L35*1.02</f>
        <v>74.602458503679159</v>
      </c>
      <c r="N35" s="105">
        <f t="shared" si="9"/>
        <v>804.72538368763617</v>
      </c>
      <c r="O35" s="82">
        <f>M35*1.02</f>
        <v>76.094507673752744</v>
      </c>
      <c r="P35" s="82">
        <f>O35*1.02</f>
        <v>77.6163978272278</v>
      </c>
      <c r="Q35" s="82">
        <f>P35*1.02</f>
        <v>79.168725783772359</v>
      </c>
      <c r="R35" s="82">
        <f>Q35*1.02</f>
        <v>80.752100299447804</v>
      </c>
      <c r="S35" s="82">
        <f>R35*1.02</f>
        <v>82.367142305436758</v>
      </c>
      <c r="T35" s="82">
        <f>S35*1.02</f>
        <v>84.0144851515455</v>
      </c>
      <c r="U35" s="82">
        <f>T35*1.02</f>
        <v>85.694774854576409</v>
      </c>
      <c r="V35" s="82">
        <f>U35*1.02</f>
        <v>87.408670351667936</v>
      </c>
      <c r="W35" s="82">
        <f>V35*1.02</f>
        <v>89.156843758701299</v>
      </c>
      <c r="X35" s="82">
        <f>W35*1.02</f>
        <v>90.939980633875322</v>
      </c>
      <c r="Y35" s="82">
        <f>X35*1.02</f>
        <v>92.758780246552831</v>
      </c>
      <c r="Z35" s="82">
        <f>Y35*1.02</f>
        <v>94.613955851483894</v>
      </c>
      <c r="AA35" s="105">
        <f t="shared" si="71"/>
        <v>1020.5863647380406</v>
      </c>
      <c r="AB35" s="82">
        <f>Z35*1.02</f>
        <v>96.506234968513567</v>
      </c>
      <c r="AC35" s="82">
        <f>AB35*1.02</f>
        <v>98.436359667883835</v>
      </c>
      <c r="AD35" s="82">
        <f>AC35*1.02</f>
        <v>100.40508686124151</v>
      </c>
      <c r="AE35" s="82">
        <f>AD35*1.02</f>
        <v>102.41318859846635</v>
      </c>
      <c r="AF35" s="82">
        <f>AE35*1.02</f>
        <v>104.46145237043568</v>
      </c>
      <c r="AG35" s="82">
        <f>AF35*1.02</f>
        <v>106.5506814178444</v>
      </c>
      <c r="AH35" s="82">
        <f>AG35*1.02</f>
        <v>108.6816950462013</v>
      </c>
      <c r="AI35" s="82">
        <f>AH35*1.02</f>
        <v>110.85532894712533</v>
      </c>
      <c r="AJ35" s="82">
        <f>AI35*1.02</f>
        <v>113.07243552606784</v>
      </c>
      <c r="AK35" s="82">
        <f>AJ35*1.02</f>
        <v>115.3338842365892</v>
      </c>
      <c r="AL35" s="82">
        <f>AK35*1.02</f>
        <v>117.64056192132098</v>
      </c>
      <c r="AM35" s="82">
        <f>AL35*1.02</f>
        <v>119.99337315974741</v>
      </c>
      <c r="AN35" s="105">
        <f t="shared" si="72"/>
        <v>1294.3502827214372</v>
      </c>
      <c r="AO35" s="82">
        <f>AM35*1.02</f>
        <v>122.39324062294236</v>
      </c>
      <c r="AP35" s="82">
        <f>AO35*1.02</f>
        <v>124.8411054354012</v>
      </c>
      <c r="AQ35" s="82">
        <f>AP35*1.02</f>
        <v>127.33792754410923</v>
      </c>
      <c r="AR35" s="82">
        <f>AQ35*1.02</f>
        <v>129.88468609499142</v>
      </c>
      <c r="AS35" s="82">
        <f>AR35*1.02</f>
        <v>132.48237981689127</v>
      </c>
      <c r="AT35" s="82">
        <f>AS35*1.02</f>
        <v>135.13202741322908</v>
      </c>
      <c r="AU35" s="82">
        <f>AT35*1.02</f>
        <v>137.83466796149366</v>
      </c>
      <c r="AV35" s="82">
        <f>AU35*1.02</f>
        <v>140.59136132072354</v>
      </c>
      <c r="AW35" s="82">
        <f>AV35*1.02</f>
        <v>143.403188547138</v>
      </c>
      <c r="AX35" s="82">
        <f>AW35*1.02</f>
        <v>146.27125231808077</v>
      </c>
      <c r="AY35" s="82">
        <f>AX35*1.02</f>
        <v>149.19667736444239</v>
      </c>
      <c r="AZ35" s="82">
        <f>AY35*1.02</f>
        <v>152.18061091173124</v>
      </c>
      <c r="BA35" s="105">
        <f t="shared" si="68"/>
        <v>1641.5491253511743</v>
      </c>
      <c r="BB35" s="82">
        <f>AZ35*1.02</f>
        <v>155.22422312996585</v>
      </c>
      <c r="BC35" s="82">
        <f>BB35*1.02</f>
        <v>158.32870759256517</v>
      </c>
      <c r="BD35" s="82">
        <f>BC35*1.02</f>
        <v>161.49528174441647</v>
      </c>
      <c r="BE35" s="82">
        <f>BD35*1.02</f>
        <v>164.7251873793048</v>
      </c>
      <c r="BF35" s="82">
        <f>BE35*1.02</f>
        <v>168.0196911268909</v>
      </c>
      <c r="BG35" s="82">
        <f>BF35*1.02</f>
        <v>171.38008494942872</v>
      </c>
      <c r="BH35" s="82">
        <f>BG35*1.02</f>
        <v>174.8076866484173</v>
      </c>
      <c r="BI35" s="82">
        <f>BH35*1.02</f>
        <v>178.30384038138564</v>
      </c>
      <c r="BJ35" s="82">
        <f>BI35*1.02</f>
        <v>181.86991718901336</v>
      </c>
      <c r="BK35" s="82">
        <f>BJ35*1.02</f>
        <v>185.50731553279363</v>
      </c>
      <c r="BL35" s="82">
        <f>BK35*1.02</f>
        <v>189.21746184344951</v>
      </c>
      <c r="BM35" s="82">
        <f>BL35*1.02</f>
        <v>193.0018110803185</v>
      </c>
      <c r="BN35" s="105">
        <f t="shared" si="73"/>
        <v>2081.8812085979498</v>
      </c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</row>
    <row r="36" spans="1:79" s="273" customFormat="1" ht="26.25" customHeight="1">
      <c r="A36" s="274" t="s">
        <v>707</v>
      </c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1"/>
      <c r="AY36" s="271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1"/>
      <c r="BO36" s="272"/>
      <c r="BP36" s="272"/>
      <c r="BQ36" s="272"/>
      <c r="BR36" s="272"/>
      <c r="BS36" s="272"/>
      <c r="BT36" s="272"/>
      <c r="BU36" s="272"/>
      <c r="BV36" s="272"/>
      <c r="BW36" s="272"/>
      <c r="BX36" s="272"/>
      <c r="BY36" s="272"/>
      <c r="BZ36" s="272"/>
      <c r="CA36" s="272"/>
    </row>
    <row r="37" spans="1:79" ht="26.25" customHeight="1">
      <c r="A37" s="270" t="s">
        <v>708</v>
      </c>
      <c r="B37" s="82">
        <f>'6.2.1 Detalle devolución présta'!I13</f>
        <v>6456.8556889674719</v>
      </c>
      <c r="C37" s="82">
        <f>'6.2.1 Detalle devolución présta'!I14</f>
        <v>6510.6628197088676</v>
      </c>
      <c r="D37" s="82">
        <f>'6.2.1 Detalle devolución présta'!I15</f>
        <v>6564.9183432064419</v>
      </c>
      <c r="E37" s="82">
        <f>'6.2.1 Detalle devolución présta'!I16</f>
        <v>6619.6259960664956</v>
      </c>
      <c r="F37" s="82">
        <f>'6.2.1 Detalle devolución présta'!I17</f>
        <v>6674.7895460337168</v>
      </c>
      <c r="G37" s="82">
        <f>'6.2.1 Detalle devolución présta'!I18</f>
        <v>6730.4127922506632</v>
      </c>
      <c r="H37" s="82">
        <f>'6.2.1 Detalle devolución présta'!I19</f>
        <v>6786.4995655194198</v>
      </c>
      <c r="I37" s="82">
        <f>'6.2.1 Detalle devolución présta'!I20</f>
        <v>6843.0537285654145</v>
      </c>
      <c r="J37" s="82">
        <f>'6.2.1 Detalle devolución présta'!I21</f>
        <v>6900.0791763034595</v>
      </c>
      <c r="K37" s="82">
        <f>'6.2.1 Detalle devolución présta'!I22</f>
        <v>6957.5798361059879</v>
      </c>
      <c r="L37" s="82">
        <f>'6.2.1 Detalle devolución présta'!I23</f>
        <v>7015.559668073538</v>
      </c>
      <c r="M37" s="82">
        <f>'6.2.1 Detalle devolución présta'!I24</f>
        <v>7074.0226653074842</v>
      </c>
      <c r="N37" s="105">
        <f t="shared" si="9"/>
        <v>81134.059826108962</v>
      </c>
      <c r="O37" s="82">
        <f>'6.2.1 Detalle devolución présta'!I25</f>
        <v>7132.9728541850473</v>
      </c>
      <c r="P37" s="82">
        <f>'6.2.1 Detalle devolución présta'!I26</f>
        <v>7192.4142946365891</v>
      </c>
      <c r="Q37" s="82">
        <f>'6.2.1 Detalle devolución présta'!I27</f>
        <v>7252.3510804252273</v>
      </c>
      <c r="R37" s="82">
        <f>'6.2.1 Detalle devolución présta'!I28</f>
        <v>7312.7873394287708</v>
      </c>
      <c r="S37" s="82">
        <f>'6.2.1 Detalle devolución présta'!I29</f>
        <v>7373.7272339240099</v>
      </c>
      <c r="T37" s="82">
        <f>'6.2.1 Detalle devolución présta'!I30</f>
        <v>7435.1749608733771</v>
      </c>
      <c r="U37" s="82">
        <f>'6.2.1 Detalle devolución présta'!I31</f>
        <v>7497.1347522139886</v>
      </c>
      <c r="V37" s="82">
        <f>'6.2.1 Detalle devolución présta'!I32</f>
        <v>7559.6108751491056</v>
      </c>
      <c r="W37" s="82">
        <f>'6.2.1 Detalle devolución présta'!I33</f>
        <v>7622.6076324420146</v>
      </c>
      <c r="X37" s="82">
        <f>'6.2.1 Detalle devolución présta'!I34</f>
        <v>7686.129362712365</v>
      </c>
      <c r="Y37" s="82">
        <f>'6.2.1 Detalle devolución présta'!I35</f>
        <v>7750.1804407349682</v>
      </c>
      <c r="Z37" s="82">
        <f>'6.2.1 Detalle devolución présta'!I36</f>
        <v>7814.7652777410931</v>
      </c>
      <c r="AA37" s="105">
        <f t="shared" si="71"/>
        <v>89629.856104466569</v>
      </c>
      <c r="AB37" s="82">
        <f>'6.2.1 Detalle devolución présta'!I37</f>
        <v>7879.8883217222683</v>
      </c>
      <c r="AC37" s="82">
        <f>'6.2.1 Detalle devolución présta'!I38</f>
        <v>7945.554057736621</v>
      </c>
      <c r="AD37" s="82">
        <f>'6.2.1 Detalle devolución présta'!I39</f>
        <v>8011.7670082177592</v>
      </c>
      <c r="AE37" s="82">
        <f>'6.2.1 Detalle devolución présta'!I40</f>
        <v>8078.5317332862405</v>
      </c>
      <c r="AF37" s="82">
        <f>'6.2.1 Detalle devolución présta'!I41</f>
        <v>8145.8528310636257</v>
      </c>
      <c r="AG37" s="82">
        <f>'6.2.1 Detalle devolución présta'!I42</f>
        <v>8213.7349379891566</v>
      </c>
      <c r="AH37" s="82">
        <f>'6.2.1 Detalle devolución présta'!I43</f>
        <v>8282.1827291390655</v>
      </c>
      <c r="AI37" s="82">
        <f>'6.2.1 Detalle devolución présta'!I44</f>
        <v>8351.2009185485585</v>
      </c>
      <c r="AJ37" s="82">
        <f>'6.2.1 Detalle devolución présta'!I45</f>
        <v>8420.7942595364621</v>
      </c>
      <c r="AK37" s="82">
        <f>'6.2.1 Detalle devolución présta'!I46</f>
        <v>8490.9675450325994</v>
      </c>
      <c r="AL37" s="82">
        <f>'6.2.1 Detalle devolución présta'!I47</f>
        <v>8561.7256079078707</v>
      </c>
      <c r="AM37" s="82">
        <f>'6.2.1 Detalle devolución présta'!I48</f>
        <v>8633.0733213071035</v>
      </c>
      <c r="AN37" s="105">
        <f t="shared" si="72"/>
        <v>99015.273271487342</v>
      </c>
      <c r="AO37" s="82">
        <f>'6.2.1 Detalle devolución présta'!I49</f>
        <v>8705.0155989846626</v>
      </c>
      <c r="AP37" s="82">
        <f>'6.2.1 Detalle devolución présta'!I50</f>
        <v>8777.557395642867</v>
      </c>
      <c r="AQ37" s="82">
        <f>'6.2.1 Detalle devolución présta'!I51</f>
        <v>8850.7037072732255</v>
      </c>
      <c r="AR37" s="82">
        <f>'6.2.1 Detalle devolución présta'!I52</f>
        <v>8924.4595715005016</v>
      </c>
      <c r="AS37" s="82">
        <f>'6.2.1 Detalle devolución présta'!I53</f>
        <v>8998.8300679296735</v>
      </c>
      <c r="AT37" s="82">
        <f>'6.2.1 Detalle devolución présta'!I54</f>
        <v>9073.8203184957529</v>
      </c>
      <c r="AU37" s="82">
        <f>'6.2.1 Detalle devolución présta'!I55</f>
        <v>9149.4354878165523</v>
      </c>
      <c r="AV37" s="82">
        <f>'6.2.1 Detalle devolución présta'!I56</f>
        <v>9225.680783548356</v>
      </c>
      <c r="AW37" s="82">
        <f>'6.2.1 Detalle devolución présta'!I57</f>
        <v>9302.5614567445919</v>
      </c>
      <c r="AX37" s="82">
        <f>'6.2.1 Detalle devolución présta'!I58</f>
        <v>9380.0828022174646</v>
      </c>
      <c r="AY37" s="82">
        <f>'6.2.1 Detalle devolución présta'!I59</f>
        <v>9458.2501589026087</v>
      </c>
      <c r="AZ37" s="82">
        <f>'6.2.1 Detalle devolución présta'!I60</f>
        <v>9537.068910226797</v>
      </c>
      <c r="BA37" s="105">
        <f t="shared" si="68"/>
        <v>109383.46625928304</v>
      </c>
      <c r="BB37" s="82">
        <f>'6.2.1 Detalle devolución présta'!I61</f>
        <v>9616.5444844786871</v>
      </c>
      <c r="BC37" s="82">
        <f>'6.2.1 Detalle devolución présta'!I62</f>
        <v>9696.6823551826765</v>
      </c>
      <c r="BD37" s="82">
        <f>'6.2.1 Detalle devolución présta'!I63</f>
        <v>9777.4880414758663</v>
      </c>
      <c r="BE37" s="82">
        <f>'6.2.1 Detalle devolución présta'!I64</f>
        <v>9858.9671084881647</v>
      </c>
      <c r="BF37" s="82">
        <f>'6.2.1 Detalle devolución présta'!I65</f>
        <v>9941.1251677255659</v>
      </c>
      <c r="BG37" s="82">
        <f>'6.2.1 Detalle devolución présta'!I66</f>
        <v>10023.967877456613</v>
      </c>
      <c r="BH37" s="82">
        <f>'6.2.1 Detalle devolución présta'!I67</f>
        <v>10107.500943102084</v>
      </c>
      <c r="BI37" s="82">
        <f>'6.2.1 Detalle devolución présta'!I68</f>
        <v>10191.730117627934</v>
      </c>
      <c r="BJ37" s="82">
        <f>'6.2.1 Detalle devolución présta'!I69</f>
        <v>10276.661201941501</v>
      </c>
      <c r="BK37" s="82">
        <f>'6.2.1 Detalle devolución présta'!I70</f>
        <v>10362.300045291013</v>
      </c>
      <c r="BL37" s="82">
        <f>'6.2.1 Detalle devolución présta'!I71</f>
        <v>10448.652545668439</v>
      </c>
      <c r="BM37" s="82">
        <f>'6.2.1 Detalle devolución présta'!I72</f>
        <v>10535.724650215676</v>
      </c>
      <c r="BN37" s="105">
        <f t="shared" si="73"/>
        <v>120837.34453865423</v>
      </c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</row>
    <row r="38" spans="1:79" ht="26.25" customHeight="1">
      <c r="A38" s="270" t="s">
        <v>709</v>
      </c>
      <c r="B38" s="82">
        <f>'6.2.1 Detalle devolución présta'!H13</f>
        <v>4166.666666666667</v>
      </c>
      <c r="C38" s="82">
        <f>'6.2.1 Detalle devolución présta'!H14</f>
        <v>4112.8595359252713</v>
      </c>
      <c r="D38" s="82">
        <f>'6.2.1 Detalle devolución présta'!H15</f>
        <v>4058.6040124276974</v>
      </c>
      <c r="E38" s="82">
        <f>'6.2.1 Detalle devolución présta'!H16</f>
        <v>4003.8963595676432</v>
      </c>
      <c r="F38" s="82">
        <f>'6.2.1 Detalle devolución présta'!H17</f>
        <v>3948.7328096004226</v>
      </c>
      <c r="G38" s="82">
        <f>'6.2.1 Detalle devolución présta'!H18</f>
        <v>3893.1095633834752</v>
      </c>
      <c r="H38" s="82">
        <f>'6.2.1 Detalle devolución présta'!H19</f>
        <v>3837.0227901147191</v>
      </c>
      <c r="I38" s="82">
        <f>'6.2.1 Detalle devolución présta'!H20</f>
        <v>3780.4686270687243</v>
      </c>
      <c r="J38" s="82">
        <f>'6.2.1 Detalle devolución présta'!H21</f>
        <v>3723.4431793306794</v>
      </c>
      <c r="K38" s="82">
        <f>'6.2.1 Detalle devolución présta'!H22</f>
        <v>3665.9425195281506</v>
      </c>
      <c r="L38" s="82">
        <f>'6.2.1 Detalle devolución présta'!H23</f>
        <v>3607.9626875606004</v>
      </c>
      <c r="M38" s="82">
        <f>'6.2.1 Detalle devolución présta'!H24</f>
        <v>3549.4996903266542</v>
      </c>
      <c r="N38" s="105">
        <f t="shared" si="9"/>
        <v>46348.208441500698</v>
      </c>
      <c r="O38" s="82">
        <f>'6.2.1 Detalle devolución présta'!H25</f>
        <v>3490.5495014490916</v>
      </c>
      <c r="P38" s="82">
        <f>'6.2.1 Detalle devolución présta'!H26</f>
        <v>3431.1080609975497</v>
      </c>
      <c r="Q38" s="82">
        <f>'6.2.1 Detalle devolución présta'!H27</f>
        <v>3371.1712752089115</v>
      </c>
      <c r="R38" s="82">
        <f>'6.2.1 Detalle devolución présta'!H28</f>
        <v>3310.7350162053685</v>
      </c>
      <c r="S38" s="82">
        <f>'6.2.1 Detalle devolución présta'!H29</f>
        <v>3249.7951217101286</v>
      </c>
      <c r="T38" s="82">
        <f>'6.2.1 Detalle devolución présta'!H30</f>
        <v>3188.3473947607617</v>
      </c>
      <c r="U38" s="82">
        <f>'6.2.1 Detalle devolución présta'!H31</f>
        <v>3126.3876034201503</v>
      </c>
      <c r="V38" s="82">
        <f>'6.2.1 Detalle devolución présta'!H32</f>
        <v>3063.9114804850333</v>
      </c>
      <c r="W38" s="82">
        <f>'6.2.1 Detalle devolución présta'!H33</f>
        <v>3000.9147231921243</v>
      </c>
      <c r="X38" s="82">
        <f>'6.2.1 Detalle devolución présta'!H34</f>
        <v>2937.3929929217738</v>
      </c>
      <c r="Y38" s="82">
        <f>'6.2.1 Detalle devolución présta'!H35</f>
        <v>2873.3419148991707</v>
      </c>
      <c r="Z38" s="82">
        <f>'6.2.1 Detalle devolución présta'!H36</f>
        <v>2808.7570778930462</v>
      </c>
      <c r="AA38" s="105">
        <f t="shared" si="71"/>
        <v>37852.412163143112</v>
      </c>
      <c r="AB38" s="82">
        <f>'6.2.1 Detalle devolución présta'!H37</f>
        <v>2743.6340339118706</v>
      </c>
      <c r="AC38" s="82">
        <f>'6.2.1 Detalle devolución présta'!H38</f>
        <v>2677.9682978975184</v>
      </c>
      <c r="AD38" s="82">
        <f>'6.2.1 Detalle devolución présta'!H39</f>
        <v>2611.7553474163797</v>
      </c>
      <c r="AE38" s="82">
        <f>'6.2.1 Detalle devolución présta'!H40</f>
        <v>2544.9906223478984</v>
      </c>
      <c r="AF38" s="82">
        <f>'6.2.1 Detalle devolución présta'!H41</f>
        <v>2477.6695245705132</v>
      </c>
      <c r="AG38" s="82">
        <f>'6.2.1 Detalle devolución présta'!H42</f>
        <v>2409.7874176449832</v>
      </c>
      <c r="AH38" s="82">
        <f>'6.2.1 Detalle devolución présta'!H43</f>
        <v>2341.3396264950734</v>
      </c>
      <c r="AI38" s="82">
        <f>'6.2.1 Detalle devolución présta'!H44</f>
        <v>2272.3214370855812</v>
      </c>
      <c r="AJ38" s="82">
        <f>'6.2.1 Detalle devolución présta'!H45</f>
        <v>2202.7280960976768</v>
      </c>
      <c r="AK38" s="82">
        <f>'6.2.1 Detalle devolución présta'!H46</f>
        <v>2132.5548106015394</v>
      </c>
      <c r="AL38" s="82">
        <f>'6.2.1 Detalle devolución présta'!H47</f>
        <v>2061.7967477262678</v>
      </c>
      <c r="AM38" s="82">
        <f>'6.2.1 Detalle devolución présta'!H48</f>
        <v>1990.4490343270356</v>
      </c>
      <c r="AN38" s="105">
        <f t="shared" si="72"/>
        <v>28466.994996122343</v>
      </c>
      <c r="AO38" s="82">
        <f>'6.2.1 Detalle devolución présta'!H49</f>
        <v>1918.5067566494765</v>
      </c>
      <c r="AP38" s="82">
        <f>'6.2.1 Detalle devolución présta'!H50</f>
        <v>1845.9649599912709</v>
      </c>
      <c r="AQ38" s="82">
        <f>'6.2.1 Detalle devolución présta'!H51</f>
        <v>1772.8186483609138</v>
      </c>
      <c r="AR38" s="82">
        <f>'6.2.1 Detalle devolución présta'!H52</f>
        <v>1699.0627841336368</v>
      </c>
      <c r="AS38" s="82">
        <f>'6.2.1 Detalle devolución présta'!H53</f>
        <v>1624.692287704466</v>
      </c>
      <c r="AT38" s="82">
        <f>'6.2.1 Detalle devolución présta'!H54</f>
        <v>1549.7020371383853</v>
      </c>
      <c r="AU38" s="82">
        <f>'6.2.1 Detalle devolución présta'!H55</f>
        <v>1474.0868678175873</v>
      </c>
      <c r="AV38" s="82">
        <f>'6.2.1 Detalle devolución présta'!H56</f>
        <v>1397.8415720857827</v>
      </c>
      <c r="AW38" s="82">
        <f>'6.2.1 Detalle devolución présta'!H57</f>
        <v>1320.9608988895463</v>
      </c>
      <c r="AX38" s="82">
        <f>'6.2.1 Detalle devolución présta'!H58</f>
        <v>1243.4395534166749</v>
      </c>
      <c r="AY38" s="82">
        <f>'6.2.1 Detalle devolución présta'!H59</f>
        <v>1165.2721967315294</v>
      </c>
      <c r="AZ38" s="82">
        <f>'6.2.1 Detalle devolución présta'!H60</f>
        <v>1086.453445407341</v>
      </c>
      <c r="BA38" s="105">
        <f t="shared" si="68"/>
        <v>18098.802008326609</v>
      </c>
      <c r="BB38" s="82">
        <f>'6.2.1 Detalle devolución présta'!H61</f>
        <v>1006.977871155451</v>
      </c>
      <c r="BC38" s="82">
        <f>'6.2.1 Detalle devolución présta'!H62</f>
        <v>926.84000045146206</v>
      </c>
      <c r="BD38" s="82">
        <f>'6.2.1 Detalle devolución présta'!H63</f>
        <v>846.03431415827299</v>
      </c>
      <c r="BE38" s="82">
        <f>'6.2.1 Detalle devolución présta'!H64</f>
        <v>764.55524714597414</v>
      </c>
      <c r="BF38" s="82">
        <f>'6.2.1 Detalle devolución présta'!H65</f>
        <v>682.39718790857273</v>
      </c>
      <c r="BG38" s="82">
        <f>'6.2.1 Detalle devolución présta'!H66</f>
        <v>599.55447817752633</v>
      </c>
      <c r="BH38" s="82">
        <f>'6.2.1 Detalle devolución présta'!H67</f>
        <v>516.02141253205457</v>
      </c>
      <c r="BI38" s="82">
        <f>'6.2.1 Detalle devolución présta'!H68</f>
        <v>431.79223800620383</v>
      </c>
      <c r="BJ38" s="82">
        <f>'6.2.1 Detalle devolución présta'!H69</f>
        <v>346.86115369263769</v>
      </c>
      <c r="BK38" s="82">
        <f>'6.2.1 Detalle devolución présta'!H70</f>
        <v>261.22231034312517</v>
      </c>
      <c r="BL38" s="82">
        <f>'6.2.1 Detalle devolución présta'!H71</f>
        <v>174.86980996570009</v>
      </c>
      <c r="BM38" s="82">
        <f>'6.2.1 Detalle devolución présta'!H72</f>
        <v>87.797705418463096</v>
      </c>
      <c r="BN38" s="105">
        <f t="shared" si="73"/>
        <v>6644.923728955443</v>
      </c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</row>
    <row r="39" spans="1:79" ht="26.25" customHeight="1">
      <c r="A39" s="270" t="s">
        <v>710</v>
      </c>
      <c r="B39" s="82">
        <v>108.69862999999999</v>
      </c>
      <c r="C39" s="82">
        <f>B39*1.02</f>
        <v>110.87260259999999</v>
      </c>
      <c r="D39" s="82">
        <f>C39*1.02</f>
        <v>113.09005465199999</v>
      </c>
      <c r="E39" s="82">
        <f>D39*1.02</f>
        <v>115.35185574504</v>
      </c>
      <c r="F39" s="82">
        <f>E39*1.02</f>
        <v>117.65889285994081</v>
      </c>
      <c r="G39" s="82">
        <f>F39*1.02</f>
        <v>120.01207071713962</v>
      </c>
      <c r="H39" s="82">
        <f>G39*1.02</f>
        <v>122.41231213148242</v>
      </c>
      <c r="I39" s="82">
        <f>H39*1.02</f>
        <v>124.86055837411207</v>
      </c>
      <c r="J39" s="82">
        <f>I39*1.02</f>
        <v>127.35776954159432</v>
      </c>
      <c r="K39" s="82">
        <f>J39*1.02</f>
        <v>129.90492493242621</v>
      </c>
      <c r="L39" s="82">
        <f>K39*1.02</f>
        <v>132.50302343107475</v>
      </c>
      <c r="M39" s="82">
        <f>L39*1.02</f>
        <v>135.15308389969624</v>
      </c>
      <c r="N39" s="105">
        <f t="shared" si="9"/>
        <v>1457.8757788845064</v>
      </c>
      <c r="O39" s="82">
        <f>M39*1.02</f>
        <v>137.85614557769017</v>
      </c>
      <c r="P39" s="82">
        <f>O39*1.02</f>
        <v>140.61326848924398</v>
      </c>
      <c r="Q39" s="82">
        <f>P39*1.02</f>
        <v>143.42553385902886</v>
      </c>
      <c r="R39" s="82">
        <f>Q39*1.02</f>
        <v>146.29404453620944</v>
      </c>
      <c r="S39" s="82">
        <f>R39*1.02</f>
        <v>149.21992542693363</v>
      </c>
      <c r="T39" s="82">
        <f>S39*1.02</f>
        <v>152.2043239354723</v>
      </c>
      <c r="U39" s="82">
        <f>T39*1.02</f>
        <v>155.24841041418176</v>
      </c>
      <c r="V39" s="82">
        <f>U39*1.02</f>
        <v>158.35337862246541</v>
      </c>
      <c r="W39" s="82">
        <f>V39*1.02</f>
        <v>161.52044619491471</v>
      </c>
      <c r="X39" s="82">
        <f>W39*1.02</f>
        <v>164.75085511881301</v>
      </c>
      <c r="Y39" s="82">
        <f>X39*1.02</f>
        <v>168.04587222118926</v>
      </c>
      <c r="Z39" s="82">
        <f>Y39*1.02</f>
        <v>171.40678966561305</v>
      </c>
      <c r="AA39" s="105">
        <f t="shared" si="71"/>
        <v>1848.9389940617557</v>
      </c>
      <c r="AB39" s="82">
        <f>Z39*1.02</f>
        <v>174.83492545892531</v>
      </c>
      <c r="AC39" s="82">
        <f>AB39*1.02</f>
        <v>178.33162396810383</v>
      </c>
      <c r="AD39" s="82">
        <f>AC39*1.02</f>
        <v>181.89825644746591</v>
      </c>
      <c r="AE39" s="82">
        <f>AD39*1.02</f>
        <v>185.53622157641524</v>
      </c>
      <c r="AF39" s="82">
        <f>AE39*1.02</f>
        <v>189.24694600794356</v>
      </c>
      <c r="AG39" s="82">
        <f>AF39*1.02</f>
        <v>193.03188492810244</v>
      </c>
      <c r="AH39" s="82">
        <f>AG39*1.02</f>
        <v>196.89252262666449</v>
      </c>
      <c r="AI39" s="82">
        <f>AH39*1.02</f>
        <v>200.83037307919778</v>
      </c>
      <c r="AJ39" s="82">
        <f>AI39*1.02</f>
        <v>204.84698054078174</v>
      </c>
      <c r="AK39" s="82">
        <f>AJ39*1.02</f>
        <v>208.94392015159738</v>
      </c>
      <c r="AL39" s="82">
        <f>AK39*1.02</f>
        <v>213.12279855462933</v>
      </c>
      <c r="AM39" s="82">
        <f>AL39*1.02</f>
        <v>217.3852545257219</v>
      </c>
      <c r="AN39" s="105">
        <f t="shared" si="72"/>
        <v>2344.9017078655488</v>
      </c>
      <c r="AO39" s="82">
        <f>AM39*1.02</f>
        <v>221.73295961623634</v>
      </c>
      <c r="AP39" s="82">
        <f>AO39*1.02</f>
        <v>226.16761880856109</v>
      </c>
      <c r="AQ39" s="82">
        <f>AP39*1.02</f>
        <v>230.69097118473232</v>
      </c>
      <c r="AR39" s="82">
        <f>AQ39*1.02</f>
        <v>235.30479060842697</v>
      </c>
      <c r="AS39" s="82">
        <f>AR39*1.02</f>
        <v>240.01088642059551</v>
      </c>
      <c r="AT39" s="82">
        <f>AS39*1.02</f>
        <v>244.81110414900743</v>
      </c>
      <c r="AU39" s="82">
        <f>AT39*1.02</f>
        <v>249.70732623198759</v>
      </c>
      <c r="AV39" s="82">
        <f>AU39*1.02</f>
        <v>254.70147275662734</v>
      </c>
      <c r="AW39" s="82">
        <f>AV39*1.02</f>
        <v>259.79550221175987</v>
      </c>
      <c r="AX39" s="82">
        <f>AW39*1.02</f>
        <v>264.99141225599504</v>
      </c>
      <c r="AY39" s="82">
        <f>AX39*1.02</f>
        <v>270.29124050111494</v>
      </c>
      <c r="AZ39" s="82">
        <f>AY39*1.02</f>
        <v>275.69706531113724</v>
      </c>
      <c r="BA39" s="105">
        <f t="shared" si="68"/>
        <v>2973.9023500561811</v>
      </c>
      <c r="BB39" s="82">
        <f>AZ39*1.02</f>
        <v>281.21100661736</v>
      </c>
      <c r="BC39" s="82">
        <f>BB39*1.02</f>
        <v>286.8352267497072</v>
      </c>
      <c r="BD39" s="82">
        <f>BC39*1.02</f>
        <v>292.57193128470135</v>
      </c>
      <c r="BE39" s="82">
        <f>BD39*1.02</f>
        <v>298.42336991039537</v>
      </c>
      <c r="BF39" s="82">
        <f>BE39*1.02</f>
        <v>304.39183730860327</v>
      </c>
      <c r="BG39" s="82">
        <f>BF39*1.02</f>
        <v>310.47967405477533</v>
      </c>
      <c r="BH39" s="82">
        <f>BG39*1.02</f>
        <v>316.68926753587084</v>
      </c>
      <c r="BI39" s="82">
        <f>BH39*1.02</f>
        <v>323.02305288658829</v>
      </c>
      <c r="BJ39" s="82">
        <f>BI39*1.02</f>
        <v>329.48351394432007</v>
      </c>
      <c r="BK39" s="82">
        <f>BJ39*1.02</f>
        <v>336.07318422320645</v>
      </c>
      <c r="BL39" s="82">
        <f>BK39*1.02</f>
        <v>342.79464790767059</v>
      </c>
      <c r="BM39" s="82">
        <f>BL39*1.02</f>
        <v>349.65054086582398</v>
      </c>
      <c r="BN39" s="105">
        <f t="shared" si="73"/>
        <v>3771.6272532890221</v>
      </c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</row>
    <row r="40" spans="1:79" ht="36" customHeight="1">
      <c r="A40" s="270" t="s">
        <v>711</v>
      </c>
      <c r="B40" s="82">
        <f>B8*0.02</f>
        <v>1430.1654666666666</v>
      </c>
      <c r="C40" s="82">
        <f t="shared" ref="B40:M40" si="74">C8*0.02</f>
        <v>1347.6250880000002</v>
      </c>
      <c r="D40" s="82">
        <f t="shared" si="74"/>
        <v>4600.5932079600007</v>
      </c>
      <c r="E40" s="82">
        <f t="shared" si="74"/>
        <v>1128.4095028114286</v>
      </c>
      <c r="F40" s="82">
        <f t="shared" si="74"/>
        <v>981.27826969124601</v>
      </c>
      <c r="G40" s="82">
        <f t="shared" si="74"/>
        <v>917.17284453301056</v>
      </c>
      <c r="H40" s="82">
        <f t="shared" si="74"/>
        <v>5472.224261960213</v>
      </c>
      <c r="I40" s="82">
        <f t="shared" si="74"/>
        <v>1080.9411541409715</v>
      </c>
      <c r="J40" s="82">
        <f t="shared" si="74"/>
        <v>1512.3822039451882</v>
      </c>
      <c r="K40" s="82">
        <f t="shared" si="74"/>
        <v>5505.6962186194723</v>
      </c>
      <c r="L40" s="82">
        <f t="shared" si="74"/>
        <v>5730.2595640385362</v>
      </c>
      <c r="M40" s="82">
        <f t="shared" si="74"/>
        <v>6621.8496145116997</v>
      </c>
      <c r="N40" s="105">
        <f t="shared" si="9"/>
        <v>36328.597396878431</v>
      </c>
      <c r="O40" s="82">
        <f t="shared" ref="O40:Z40" si="75">O8*0.02</f>
        <v>2004.1136114561314</v>
      </c>
      <c r="P40" s="82">
        <f t="shared" si="75"/>
        <v>1896.3453352463932</v>
      </c>
      <c r="Q40" s="82">
        <f t="shared" si="75"/>
        <v>4483.2797953047329</v>
      </c>
      <c r="R40" s="82">
        <f t="shared" si="75"/>
        <v>1531.7944549921936</v>
      </c>
      <c r="S40" s="82">
        <f t="shared" si="75"/>
        <v>1506.4695473714714</v>
      </c>
      <c r="T40" s="82">
        <f t="shared" si="75"/>
        <v>1303.1569533281181</v>
      </c>
      <c r="U40" s="82">
        <f t="shared" si="75"/>
        <v>5548.6605571515565</v>
      </c>
      <c r="V40" s="82">
        <f t="shared" si="75"/>
        <v>1650.0818577716634</v>
      </c>
      <c r="W40" s="82">
        <f t="shared" si="75"/>
        <v>2019.6572118298977</v>
      </c>
      <c r="X40" s="82">
        <f t="shared" si="75"/>
        <v>3287.8059455326179</v>
      </c>
      <c r="Y40" s="82">
        <f t="shared" si="75"/>
        <v>3664.2036101844551</v>
      </c>
      <c r="Z40" s="82">
        <f t="shared" si="75"/>
        <v>6904.1683282569365</v>
      </c>
      <c r="AA40" s="105">
        <f>SUM(O40:Z40)</f>
        <v>35799.737208426166</v>
      </c>
      <c r="AB40" s="82">
        <f t="shared" ref="AB40:AM40" si="76">AB8*0.02</f>
        <v>2477.9606430757153</v>
      </c>
      <c r="AC40" s="82">
        <f t="shared" si="76"/>
        <v>2126.8589364460581</v>
      </c>
      <c r="AD40" s="82">
        <f t="shared" si="76"/>
        <v>4626.0712905126466</v>
      </c>
      <c r="AE40" s="82">
        <f t="shared" si="76"/>
        <v>2009.2594774713709</v>
      </c>
      <c r="AF40" s="82">
        <f t="shared" si="76"/>
        <v>1765.5579814943276</v>
      </c>
      <c r="AG40" s="82">
        <f t="shared" si="76"/>
        <v>1691.9594176672585</v>
      </c>
      <c r="AH40" s="82">
        <f t="shared" si="76"/>
        <v>5952.8633622125517</v>
      </c>
      <c r="AI40" s="82">
        <f t="shared" si="76"/>
        <v>2105.8336820215309</v>
      </c>
      <c r="AJ40" s="82">
        <f t="shared" si="76"/>
        <v>2506.3284313758895</v>
      </c>
      <c r="AK40" s="82">
        <f t="shared" si="76"/>
        <v>4366.6808776961252</v>
      </c>
      <c r="AL40" s="82">
        <f t="shared" si="76"/>
        <v>5308.3996720996938</v>
      </c>
      <c r="AM40" s="82">
        <f t="shared" si="76"/>
        <v>7232.3379582122889</v>
      </c>
      <c r="AN40" s="105">
        <f t="shared" si="72"/>
        <v>42170.111730285455</v>
      </c>
      <c r="AO40" s="82">
        <f t="shared" ref="AO40:AZ40" si="77">AO8*0.02</f>
        <v>2752.1035687607191</v>
      </c>
      <c r="AP40" s="82">
        <f t="shared" si="77"/>
        <v>2581.3677733293825</v>
      </c>
      <c r="AQ40" s="82">
        <f t="shared" si="77"/>
        <v>4011.5497415535019</v>
      </c>
      <c r="AR40" s="82">
        <f t="shared" si="77"/>
        <v>2651.4441154855454</v>
      </c>
      <c r="AS40" s="82">
        <f t="shared" si="77"/>
        <v>2080.0416276632873</v>
      </c>
      <c r="AT40" s="82">
        <f t="shared" si="77"/>
        <v>1899.8554493590113</v>
      </c>
      <c r="AU40" s="82">
        <f t="shared" si="77"/>
        <v>6342.3647496105468</v>
      </c>
      <c r="AV40" s="82">
        <f t="shared" si="77"/>
        <v>2427.574286880259</v>
      </c>
      <c r="AW40" s="82">
        <f t="shared" si="77"/>
        <v>2768.4032456873579</v>
      </c>
      <c r="AX40" s="82">
        <f t="shared" si="77"/>
        <v>4642.316294823373</v>
      </c>
      <c r="AY40" s="82">
        <f t="shared" si="77"/>
        <v>5599.3209786865536</v>
      </c>
      <c r="AZ40" s="82">
        <f t="shared" si="77"/>
        <v>7618.0600611802311</v>
      </c>
      <c r="BA40" s="105">
        <f t="shared" si="68"/>
        <v>45374.401893019764</v>
      </c>
      <c r="BB40" s="82">
        <f t="shared" ref="BB40:BM40" si="78">BB8*0.02</f>
        <v>3072.1808308073773</v>
      </c>
      <c r="BC40" s="82">
        <f t="shared" si="78"/>
        <v>2894.5785279626625</v>
      </c>
      <c r="BD40" s="82">
        <f t="shared" si="78"/>
        <v>4834.6977676785446</v>
      </c>
      <c r="BE40" s="82">
        <f t="shared" si="78"/>
        <v>2485.678024392515</v>
      </c>
      <c r="BF40" s="82">
        <f t="shared" si="78"/>
        <v>2324.0119078365028</v>
      </c>
      <c r="BG40" s="82">
        <f t="shared" si="78"/>
        <v>2239.1508267878003</v>
      </c>
      <c r="BH40" s="82">
        <f t="shared" si="78"/>
        <v>6065.1955218841022</v>
      </c>
      <c r="BI40" s="82">
        <f t="shared" si="78"/>
        <v>2589.3887660071873</v>
      </c>
      <c r="BJ40" s="82">
        <f t="shared" si="78"/>
        <v>3149.8539641431289</v>
      </c>
      <c r="BK40" s="82">
        <f t="shared" si="78"/>
        <v>6151.7898297019956</v>
      </c>
      <c r="BL40" s="82">
        <f t="shared" si="78"/>
        <v>7259.191598549336</v>
      </c>
      <c r="BM40" s="82">
        <f t="shared" si="78"/>
        <v>8076.1630890542165</v>
      </c>
      <c r="BN40" s="105">
        <f t="shared" si="73"/>
        <v>51141.880654805369</v>
      </c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</row>
    <row r="41" spans="1:79" ht="36" customHeight="1">
      <c r="A41" s="270" t="s">
        <v>712</v>
      </c>
      <c r="B41" s="82">
        <f t="shared" ref="B41:M41" si="79">B8*0.03</f>
        <v>2145.2482</v>
      </c>
      <c r="C41" s="82">
        <f t="shared" si="79"/>
        <v>2021.4376320000001</v>
      </c>
      <c r="D41" s="82">
        <f t="shared" si="79"/>
        <v>6900.889811940001</v>
      </c>
      <c r="E41" s="82">
        <f t="shared" si="79"/>
        <v>1692.6142542171431</v>
      </c>
      <c r="F41" s="82">
        <f t="shared" si="79"/>
        <v>1471.9174045368688</v>
      </c>
      <c r="G41" s="82">
        <f t="shared" si="79"/>
        <v>1375.7592667995157</v>
      </c>
      <c r="H41" s="82">
        <f t="shared" si="79"/>
        <v>8208.3363929403185</v>
      </c>
      <c r="I41" s="82">
        <f t="shared" si="79"/>
        <v>1621.4117312114574</v>
      </c>
      <c r="J41" s="82">
        <f t="shared" si="79"/>
        <v>2268.5733059177819</v>
      </c>
      <c r="K41" s="82">
        <f t="shared" si="79"/>
        <v>8258.5443279292085</v>
      </c>
      <c r="L41" s="82">
        <f t="shared" si="79"/>
        <v>8595.3893460578038</v>
      </c>
      <c r="M41" s="82">
        <f t="shared" si="79"/>
        <v>9932.7744217675481</v>
      </c>
      <c r="N41" s="105">
        <f t="shared" si="9"/>
        <v>54492.89609531765</v>
      </c>
      <c r="O41" s="82">
        <f t="shared" ref="O41:Z41" si="80">O8*0.03</f>
        <v>3006.170417184197</v>
      </c>
      <c r="P41" s="82">
        <f t="shared" si="80"/>
        <v>2844.5180028695895</v>
      </c>
      <c r="Q41" s="82">
        <f t="shared" si="80"/>
        <v>6724.9196929570981</v>
      </c>
      <c r="R41" s="82">
        <f t="shared" si="80"/>
        <v>2297.6916824882901</v>
      </c>
      <c r="S41" s="82">
        <f t="shared" si="80"/>
        <v>2259.7043210572069</v>
      </c>
      <c r="T41" s="82">
        <f t="shared" si="80"/>
        <v>1954.7354299921772</v>
      </c>
      <c r="U41" s="82">
        <f t="shared" si="80"/>
        <v>8322.9908357273343</v>
      </c>
      <c r="V41" s="82">
        <f t="shared" si="80"/>
        <v>2475.122786657495</v>
      </c>
      <c r="W41" s="82">
        <f t="shared" si="80"/>
        <v>3029.4858177448464</v>
      </c>
      <c r="X41" s="82">
        <f t="shared" si="80"/>
        <v>4931.7089182989266</v>
      </c>
      <c r="Y41" s="82">
        <f t="shared" si="80"/>
        <v>5496.3054152766827</v>
      </c>
      <c r="Z41" s="82">
        <f t="shared" si="80"/>
        <v>10356.252492385405</v>
      </c>
      <c r="AA41" s="105">
        <f t="shared" si="71"/>
        <v>53699.60581263926</v>
      </c>
      <c r="AB41" s="82">
        <f t="shared" ref="AB41:AM41" si="81">AB8*0.03</f>
        <v>3716.9409646135723</v>
      </c>
      <c r="AC41" s="82">
        <f t="shared" si="81"/>
        <v>3190.2884046690874</v>
      </c>
      <c r="AD41" s="82">
        <f t="shared" si="81"/>
        <v>6939.1069357689685</v>
      </c>
      <c r="AE41" s="82">
        <f t="shared" si="81"/>
        <v>3013.8892162070561</v>
      </c>
      <c r="AF41" s="82">
        <f t="shared" si="81"/>
        <v>2648.3369722414914</v>
      </c>
      <c r="AG41" s="82">
        <f t="shared" si="81"/>
        <v>2537.9391265008876</v>
      </c>
      <c r="AH41" s="82">
        <f t="shared" si="81"/>
        <v>8929.2950433188271</v>
      </c>
      <c r="AI41" s="82">
        <f t="shared" si="81"/>
        <v>3158.7505230322959</v>
      </c>
      <c r="AJ41" s="82">
        <f t="shared" si="81"/>
        <v>3759.4926470638338</v>
      </c>
      <c r="AK41" s="82">
        <f t="shared" si="81"/>
        <v>6550.0213165441874</v>
      </c>
      <c r="AL41" s="82">
        <f t="shared" si="81"/>
        <v>7962.5995081495412</v>
      </c>
      <c r="AM41" s="82">
        <f t="shared" si="81"/>
        <v>10848.506937318432</v>
      </c>
      <c r="AN41" s="105">
        <f t="shared" si="72"/>
        <v>63255.167595428175</v>
      </c>
      <c r="AO41" s="82">
        <f t="shared" ref="AO41:AZ41" si="82">AO8*0.03</f>
        <v>4128.1553531410782</v>
      </c>
      <c r="AP41" s="82">
        <f t="shared" si="82"/>
        <v>3872.0516599940734</v>
      </c>
      <c r="AQ41" s="82">
        <f t="shared" si="82"/>
        <v>6017.3246123302524</v>
      </c>
      <c r="AR41" s="82">
        <f t="shared" si="82"/>
        <v>3977.1661732283183</v>
      </c>
      <c r="AS41" s="82">
        <f t="shared" si="82"/>
        <v>3120.0624414949307</v>
      </c>
      <c r="AT41" s="82">
        <f t="shared" si="82"/>
        <v>2849.7831740385168</v>
      </c>
      <c r="AU41" s="82">
        <f t="shared" si="82"/>
        <v>9513.5471244158198</v>
      </c>
      <c r="AV41" s="82">
        <f t="shared" si="82"/>
        <v>3641.3614303203885</v>
      </c>
      <c r="AW41" s="82">
        <f t="shared" si="82"/>
        <v>4152.604868531037</v>
      </c>
      <c r="AX41" s="82">
        <f t="shared" si="82"/>
        <v>6963.4744422350595</v>
      </c>
      <c r="AY41" s="82">
        <f t="shared" si="82"/>
        <v>8398.9814680298296</v>
      </c>
      <c r="AZ41" s="82">
        <f t="shared" si="82"/>
        <v>11427.090091770346</v>
      </c>
      <c r="BA41" s="105">
        <f t="shared" si="68"/>
        <v>68061.602839529645</v>
      </c>
      <c r="BB41" s="82">
        <f t="shared" ref="BB41:BM41" si="83">BB8*0.03</f>
        <v>4608.2712462110658</v>
      </c>
      <c r="BC41" s="82">
        <f t="shared" si="83"/>
        <v>4341.8677919439942</v>
      </c>
      <c r="BD41" s="82">
        <f t="shared" si="83"/>
        <v>7252.0466515178159</v>
      </c>
      <c r="BE41" s="82">
        <f t="shared" si="83"/>
        <v>3728.517036588772</v>
      </c>
      <c r="BF41" s="82">
        <f t="shared" si="83"/>
        <v>3486.017861754754</v>
      </c>
      <c r="BG41" s="82">
        <f t="shared" si="83"/>
        <v>3358.7262401817002</v>
      </c>
      <c r="BH41" s="82">
        <f t="shared" si="83"/>
        <v>9097.7932828261528</v>
      </c>
      <c r="BI41" s="82">
        <f t="shared" si="83"/>
        <v>3884.0831490107803</v>
      </c>
      <c r="BJ41" s="82">
        <f t="shared" si="83"/>
        <v>4724.7809462146934</v>
      </c>
      <c r="BK41" s="82">
        <f t="shared" si="83"/>
        <v>9227.6847445529929</v>
      </c>
      <c r="BL41" s="82">
        <f t="shared" si="83"/>
        <v>10888.787397824004</v>
      </c>
      <c r="BM41" s="82">
        <f t="shared" si="83"/>
        <v>12114.244633581324</v>
      </c>
      <c r="BN41" s="105">
        <f t="shared" si="73"/>
        <v>76712.820982208039</v>
      </c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</row>
    <row r="42" spans="1:79" ht="36" customHeight="1">
      <c r="A42" s="270" t="s">
        <v>713</v>
      </c>
      <c r="B42" s="82">
        <f>SUM(B15:B41)*0.006</f>
        <v>300.13057974953836</v>
      </c>
      <c r="C42" s="82">
        <f t="shared" ref="B42:M42" si="84">SUM(C14:C41)*0.006</f>
        <v>302.24934534185303</v>
      </c>
      <c r="D42" s="82">
        <f t="shared" si="84"/>
        <v>383.30160635401404</v>
      </c>
      <c r="E42" s="82">
        <f t="shared" si="84"/>
        <v>307.01490978630164</v>
      </c>
      <c r="F42" s="82">
        <f t="shared" si="84"/>
        <v>307.78491631330547</v>
      </c>
      <c r="G42" s="82">
        <f t="shared" si="84"/>
        <v>310.67938467005445</v>
      </c>
      <c r="H42" s="82">
        <f t="shared" si="84"/>
        <v>421.46112757582762</v>
      </c>
      <c r="I42" s="82">
        <f t="shared" si="84"/>
        <v>323.67276743179133</v>
      </c>
      <c r="J42" s="82">
        <f t="shared" si="84"/>
        <v>336.85687515585215</v>
      </c>
      <c r="K42" s="82">
        <f t="shared" si="84"/>
        <v>436.1211262312238</v>
      </c>
      <c r="L42" s="82">
        <f t="shared" si="84"/>
        <v>446.40525893587244</v>
      </c>
      <c r="M42" s="82">
        <f t="shared" si="84"/>
        <v>472.64956786665954</v>
      </c>
      <c r="N42" s="105">
        <f t="shared" si="9"/>
        <v>4348.3274654122943</v>
      </c>
      <c r="O42" s="82">
        <f t="shared" ref="O42:Z42" si="85">SUM(O14:O41)*0.006</f>
        <v>367.44571848413239</v>
      </c>
      <c r="P42" s="82">
        <f t="shared" si="85"/>
        <v>370.04549427895603</v>
      </c>
      <c r="Q42" s="82">
        <f t="shared" si="85"/>
        <v>436.58784591416025</v>
      </c>
      <c r="R42" s="82">
        <f t="shared" si="85"/>
        <v>373.28277808360781</v>
      </c>
      <c r="S42" s="82">
        <f t="shared" si="85"/>
        <v>378.10178452852347</v>
      </c>
      <c r="T42" s="82">
        <f t="shared" si="85"/>
        <v>378.81573255568162</v>
      </c>
      <c r="U42" s="82">
        <f t="shared" si="85"/>
        <v>484.02194950156428</v>
      </c>
      <c r="V42" s="82">
        <f t="shared" si="85"/>
        <v>398.57687495415564</v>
      </c>
      <c r="W42" s="82">
        <f t="shared" si="85"/>
        <v>411.78044850460083</v>
      </c>
      <c r="X42" s="82">
        <f t="shared" si="85"/>
        <v>447.3350490005684</v>
      </c>
      <c r="Y42" s="82">
        <f t="shared" si="85"/>
        <v>462.5761449845815</v>
      </c>
      <c r="Z42" s="82">
        <f t="shared" si="85"/>
        <v>546.4727138387783</v>
      </c>
      <c r="AA42" s="105">
        <f t="shared" si="71"/>
        <v>5055.0425346293105</v>
      </c>
      <c r="AB42" s="82">
        <f t="shared" ref="AB42:AM42" si="86">SUM(AB14:AB41)*0.006</f>
        <v>447.38222120654507</v>
      </c>
      <c r="AC42" s="82">
        <f t="shared" si="86"/>
        <v>445.53315413533238</v>
      </c>
      <c r="AD42" s="82">
        <f t="shared" si="86"/>
        <v>511.16544043621184</v>
      </c>
      <c r="AE42" s="82">
        <f t="shared" si="86"/>
        <v>457.91255364385034</v>
      </c>
      <c r="AF42" s="82">
        <f t="shared" si="86"/>
        <v>458.94621767302243</v>
      </c>
      <c r="AG42" s="82">
        <f t="shared" si="86"/>
        <v>464.27369956740125</v>
      </c>
      <c r="AH42" s="82">
        <f t="shared" si="86"/>
        <v>570.73851299103569</v>
      </c>
      <c r="AI42" s="82">
        <f t="shared" si="86"/>
        <v>488.70895668859242</v>
      </c>
      <c r="AJ42" s="82">
        <f t="shared" si="86"/>
        <v>503.81709264118615</v>
      </c>
      <c r="AK42" s="82">
        <f t="shared" si="86"/>
        <v>554.95772027155181</v>
      </c>
      <c r="AL42" s="82">
        <f t="shared" si="86"/>
        <v>585.43164826660939</v>
      </c>
      <c r="AM42" s="82">
        <f t="shared" si="86"/>
        <v>639.38104924462777</v>
      </c>
      <c r="AN42" s="105">
        <f t="shared" si="72"/>
        <v>6128.248266765966</v>
      </c>
      <c r="AO42" s="82">
        <f t="shared" ref="AO42:AZ42" si="87">SUM(AO14:AO41)*0.006</f>
        <v>540.91760245320711</v>
      </c>
      <c r="AP42" s="82">
        <f t="shared" si="87"/>
        <v>545.16164382595286</v>
      </c>
      <c r="AQ42" s="82">
        <f t="shared" si="87"/>
        <v>586.65308616085895</v>
      </c>
      <c r="AR42" s="82">
        <f t="shared" si="87"/>
        <v>566.12301705934169</v>
      </c>
      <c r="AS42" s="82">
        <f t="shared" si="87"/>
        <v>561.13803141723145</v>
      </c>
      <c r="AT42" s="82">
        <f t="shared" si="87"/>
        <v>565.81027692812188</v>
      </c>
      <c r="AU42" s="82">
        <f t="shared" si="87"/>
        <v>677.76107100618583</v>
      </c>
      <c r="AV42" s="82">
        <f t="shared" si="87"/>
        <v>596.86792001665856</v>
      </c>
      <c r="AW42" s="82">
        <f t="shared" si="87"/>
        <v>612.01840416982429</v>
      </c>
      <c r="AX42" s="82">
        <f t="shared" si="87"/>
        <v>665.22595730911848</v>
      </c>
      <c r="AY42" s="82">
        <f t="shared" si="87"/>
        <v>698.1785276387526</v>
      </c>
      <c r="AZ42" s="82">
        <f t="shared" si="87"/>
        <v>756.47967427303706</v>
      </c>
      <c r="BA42" s="105">
        <f t="shared" si="68"/>
        <v>7372.335212258291</v>
      </c>
      <c r="BB42" s="82">
        <f t="shared" ref="BB42:BM42" si="88">SUM(BB14:BB41)*0.006</f>
        <v>658.88062812478836</v>
      </c>
      <c r="BC42" s="82">
        <f t="shared" si="88"/>
        <v>665.19746602153782</v>
      </c>
      <c r="BD42" s="82">
        <f t="shared" si="88"/>
        <v>720.84991195817133</v>
      </c>
      <c r="BE42" s="82">
        <f t="shared" si="88"/>
        <v>679.83497363948209</v>
      </c>
      <c r="BF42" s="82">
        <f t="shared" si="88"/>
        <v>687.02505610327637</v>
      </c>
      <c r="BG42" s="82">
        <f t="shared" si="88"/>
        <v>696.39839860054747</v>
      </c>
      <c r="BH42" s="82">
        <f t="shared" si="88"/>
        <v>794.98392405164111</v>
      </c>
      <c r="BI42" s="82">
        <f t="shared" si="88"/>
        <v>728.13010809476373</v>
      </c>
      <c r="BJ42" s="82">
        <f t="shared" si="88"/>
        <v>750.42166533237514</v>
      </c>
      <c r="BK42" s="82">
        <f t="shared" si="88"/>
        <v>832.91037242447817</v>
      </c>
      <c r="BL42" s="82">
        <f t="shared" si="88"/>
        <v>872.15072170310032</v>
      </c>
      <c r="BM42" s="82">
        <f t="shared" si="88"/>
        <v>904.24280344341798</v>
      </c>
      <c r="BN42" s="105">
        <f t="shared" si="73"/>
        <v>8991.0260294975797</v>
      </c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</row>
    <row r="43" spans="1:79" ht="36" customHeight="1">
      <c r="A43" s="270" t="s">
        <v>714</v>
      </c>
      <c r="B43" s="82">
        <f>B8*0.006</f>
        <v>429.04964000000001</v>
      </c>
      <c r="C43" s="82">
        <f t="shared" ref="B43:M43" si="89">C8*0.006</f>
        <v>404.28752640000005</v>
      </c>
      <c r="D43" s="82">
        <f t="shared" si="89"/>
        <v>1380.1779623880002</v>
      </c>
      <c r="E43" s="82">
        <f t="shared" si="89"/>
        <v>338.52285084342861</v>
      </c>
      <c r="F43" s="82">
        <f t="shared" si="89"/>
        <v>294.38348090737378</v>
      </c>
      <c r="G43" s="82">
        <f t="shared" si="89"/>
        <v>275.15185335990316</v>
      </c>
      <c r="H43" s="82">
        <f t="shared" si="89"/>
        <v>1641.6672785880637</v>
      </c>
      <c r="I43" s="82">
        <f t="shared" si="89"/>
        <v>324.28234624229151</v>
      </c>
      <c r="J43" s="82">
        <f t="shared" si="89"/>
        <v>453.71466118355642</v>
      </c>
      <c r="K43" s="82">
        <f t="shared" si="89"/>
        <v>1651.7088655858417</v>
      </c>
      <c r="L43" s="82">
        <f t="shared" si="89"/>
        <v>1719.0778692115609</v>
      </c>
      <c r="M43" s="82">
        <f t="shared" si="89"/>
        <v>1986.5548843535098</v>
      </c>
      <c r="N43" s="105">
        <f t="shared" si="9"/>
        <v>10898.579219063529</v>
      </c>
      <c r="O43" s="82">
        <f t="shared" ref="O43:Z43" si="90">O8*0.006</f>
        <v>601.23408343683946</v>
      </c>
      <c r="P43" s="82">
        <f t="shared" si="90"/>
        <v>568.90360057391797</v>
      </c>
      <c r="Q43" s="82">
        <f t="shared" si="90"/>
        <v>1344.9839385914197</v>
      </c>
      <c r="R43" s="82">
        <f t="shared" si="90"/>
        <v>459.53833649765807</v>
      </c>
      <c r="S43" s="82">
        <f t="shared" si="90"/>
        <v>451.94086421144141</v>
      </c>
      <c r="T43" s="82">
        <f t="shared" si="90"/>
        <v>390.94708599843545</v>
      </c>
      <c r="U43" s="82">
        <f t="shared" si="90"/>
        <v>1664.598167145467</v>
      </c>
      <c r="V43" s="82">
        <f t="shared" si="90"/>
        <v>495.02455733149901</v>
      </c>
      <c r="W43" s="82">
        <f t="shared" si="90"/>
        <v>605.89716354896927</v>
      </c>
      <c r="X43" s="82">
        <f t="shared" si="90"/>
        <v>986.34178365978528</v>
      </c>
      <c r="Y43" s="82">
        <f t="shared" si="90"/>
        <v>1099.2610830553365</v>
      </c>
      <c r="Z43" s="82">
        <f t="shared" si="90"/>
        <v>2071.2504984770808</v>
      </c>
      <c r="AA43" s="105">
        <f t="shared" si="71"/>
        <v>10739.921162527849</v>
      </c>
      <c r="AB43" s="82">
        <f t="shared" ref="AB43:AM43" si="91">AB8*0.006</f>
        <v>743.38819292271455</v>
      </c>
      <c r="AC43" s="82">
        <f t="shared" si="91"/>
        <v>638.05768093381744</v>
      </c>
      <c r="AD43" s="82">
        <f t="shared" si="91"/>
        <v>1387.8213871537939</v>
      </c>
      <c r="AE43" s="82">
        <f t="shared" si="91"/>
        <v>602.77784324141123</v>
      </c>
      <c r="AF43" s="82">
        <f t="shared" si="91"/>
        <v>529.6673944482983</v>
      </c>
      <c r="AG43" s="82">
        <f t="shared" si="91"/>
        <v>507.58782530017754</v>
      </c>
      <c r="AH43" s="82">
        <f t="shared" si="91"/>
        <v>1785.8590086637655</v>
      </c>
      <c r="AI43" s="82">
        <f t="shared" si="91"/>
        <v>631.75010460645922</v>
      </c>
      <c r="AJ43" s="82">
        <f t="shared" si="91"/>
        <v>751.89852941276683</v>
      </c>
      <c r="AK43" s="82">
        <f t="shared" si="91"/>
        <v>1310.0042633088376</v>
      </c>
      <c r="AL43" s="82">
        <f t="shared" si="91"/>
        <v>1592.5199016299082</v>
      </c>
      <c r="AM43" s="82">
        <f t="shared" si="91"/>
        <v>2169.7013874636868</v>
      </c>
      <c r="AN43" s="105">
        <f t="shared" si="72"/>
        <v>12651.033519085637</v>
      </c>
      <c r="AO43" s="82">
        <f t="shared" ref="AO43:AZ43" si="92">AO8*0.006</f>
        <v>825.63107062821564</v>
      </c>
      <c r="AP43" s="82">
        <f t="shared" si="92"/>
        <v>774.41033199881474</v>
      </c>
      <c r="AQ43" s="82">
        <f t="shared" si="92"/>
        <v>1203.4649224660507</v>
      </c>
      <c r="AR43" s="82">
        <f t="shared" si="92"/>
        <v>795.43323464566367</v>
      </c>
      <c r="AS43" s="82">
        <f t="shared" si="92"/>
        <v>624.01248829898623</v>
      </c>
      <c r="AT43" s="82">
        <f t="shared" si="92"/>
        <v>569.95663480770338</v>
      </c>
      <c r="AU43" s="82">
        <f t="shared" si="92"/>
        <v>1902.7094248831638</v>
      </c>
      <c r="AV43" s="82">
        <f t="shared" si="92"/>
        <v>728.27228606407778</v>
      </c>
      <c r="AW43" s="82">
        <f t="shared" si="92"/>
        <v>830.52097370620743</v>
      </c>
      <c r="AX43" s="82">
        <f t="shared" si="92"/>
        <v>1392.6948884470121</v>
      </c>
      <c r="AY43" s="82">
        <f t="shared" si="92"/>
        <v>1679.796293605966</v>
      </c>
      <c r="AZ43" s="82">
        <f t="shared" si="92"/>
        <v>2285.4180183540693</v>
      </c>
      <c r="BA43" s="105">
        <f t="shared" si="68"/>
        <v>13612.320567905932</v>
      </c>
      <c r="BB43" s="82">
        <f t="shared" ref="BB43:BM43" si="93">BB8*0.006</f>
        <v>921.65424924221327</v>
      </c>
      <c r="BC43" s="82">
        <f t="shared" si="93"/>
        <v>868.37355838879876</v>
      </c>
      <c r="BD43" s="82">
        <f t="shared" si="93"/>
        <v>1450.4093303035631</v>
      </c>
      <c r="BE43" s="82">
        <f t="shared" si="93"/>
        <v>745.70340731775445</v>
      </c>
      <c r="BF43" s="82">
        <f t="shared" si="93"/>
        <v>697.20357235095082</v>
      </c>
      <c r="BG43" s="82">
        <f t="shared" si="93"/>
        <v>671.74524803634006</v>
      </c>
      <c r="BH43" s="82">
        <f t="shared" si="93"/>
        <v>1819.5586565652306</v>
      </c>
      <c r="BI43" s="82">
        <f t="shared" si="93"/>
        <v>776.81662980215617</v>
      </c>
      <c r="BJ43" s="82">
        <f t="shared" si="93"/>
        <v>944.95618924293865</v>
      </c>
      <c r="BK43" s="82">
        <f t="shared" si="93"/>
        <v>1845.5369489105988</v>
      </c>
      <c r="BL43" s="82">
        <f t="shared" si="93"/>
        <v>2177.7574795648011</v>
      </c>
      <c r="BM43" s="82">
        <f t="shared" si="93"/>
        <v>2422.8489267162649</v>
      </c>
      <c r="BN43" s="105">
        <f t="shared" si="73"/>
        <v>15342.56419644161</v>
      </c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</row>
    <row r="44" spans="1:79" ht="26.25" customHeight="1">
      <c r="A44" s="249" t="s">
        <v>715</v>
      </c>
      <c r="B44" s="103">
        <f>SUM(B11:B43)</f>
        <v>71620.553290721291</v>
      </c>
      <c r="C44" s="103">
        <f>SUM(C11:C43)</f>
        <v>72368.429737020328</v>
      </c>
      <c r="D44" s="103">
        <f>SUM(D11:D43)</f>
        <v>87359.822642213374</v>
      </c>
      <c r="E44" s="103">
        <f>SUM(E11:E43)</f>
        <v>73961.686246438418</v>
      </c>
      <c r="F44" s="103">
        <f>SUM(F11:F43)</f>
        <v>74489.591241291855</v>
      </c>
      <c r="G44" s="103">
        <f t="shared" ref="B44:M44" si="94">SUM(G11:G43)</f>
        <v>75407.464210729711</v>
      </c>
      <c r="H44" s="103">
        <f t="shared" si="94"/>
        <v>95809.219907046296</v>
      </c>
      <c r="I44" s="103">
        <f t="shared" si="94"/>
        <v>78566.037995315361</v>
      </c>
      <c r="J44" s="103">
        <f t="shared" si="94"/>
        <v>81385.458138184331</v>
      </c>
      <c r="K44" s="103">
        <f t="shared" si="94"/>
        <v>99715.799921074635</v>
      </c>
      <c r="L44" s="103">
        <f t="shared" si="94"/>
        <v>102006.29748599418</v>
      </c>
      <c r="M44" s="103">
        <f t="shared" si="94"/>
        <v>107182.86905590211</v>
      </c>
      <c r="N44" s="101">
        <f>SUM(B44:M44)</f>
        <v>1019873.229871932</v>
      </c>
      <c r="O44" s="103">
        <f t="shared" ref="O44:Z44" si="95">SUM(O11:O43)</f>
        <v>88677.344241033192</v>
      </c>
      <c r="P44" s="103">
        <f t="shared" si="95"/>
        <v>89610.263726937497</v>
      </c>
      <c r="Q44" s="103">
        <f t="shared" si="95"/>
        <v>102083.21966750275</v>
      </c>
      <c r="R44" s="103">
        <f t="shared" si="95"/>
        <v>91134.364497099101</v>
      </c>
      <c r="S44" s="103">
        <f t="shared" si="95"/>
        <v>92496.508712782059</v>
      </c>
      <c r="T44" s="103">
        <f t="shared" si="95"/>
        <v>93128.210259974992</v>
      </c>
      <c r="U44" s="103">
        <f t="shared" si="95"/>
        <v>112625.88688935785</v>
      </c>
      <c r="V44" s="103">
        <f t="shared" si="95"/>
        <v>97726.161284210699</v>
      </c>
      <c r="W44" s="103">
        <f t="shared" si="95"/>
        <v>100658.89466957748</v>
      </c>
      <c r="X44" s="103">
        <f t="shared" si="95"/>
        <v>107620.88348564731</v>
      </c>
      <c r="Y44" s="103">
        <f t="shared" si="95"/>
        <v>110921.85384808692</v>
      </c>
      <c r="Z44" s="103">
        <f t="shared" si="95"/>
        <v>126605.78115718132</v>
      </c>
      <c r="AA44" s="101">
        <f t="shared" si="71"/>
        <v>1213289.3724393912</v>
      </c>
      <c r="AB44" s="103">
        <f t="shared" ref="AB44:AM44" si="96">SUM(AB11:AB43)</f>
        <v>109321.93169972391</v>
      </c>
      <c r="AC44" s="103">
        <f t="shared" si="96"/>
        <v>109577.9234304851</v>
      </c>
      <c r="AD44" s="103">
        <f t="shared" si="96"/>
        <v>122016.80994460972</v>
      </c>
      <c r="AE44" s="103">
        <f t="shared" si="96"/>
        <v>113001.50404273109</v>
      </c>
      <c r="AF44" s="103">
        <f t="shared" si="96"/>
        <v>113814.14569026655</v>
      </c>
      <c r="AG44" s="103">
        <f t="shared" si="96"/>
        <v>115411.99716806214</v>
      </c>
      <c r="AH44" s="103">
        <f t="shared" si="96"/>
        <v>135282.092449761</v>
      </c>
      <c r="AI44" s="103">
        <f t="shared" si="96"/>
        <v>121130.4094609194</v>
      </c>
      <c r="AJ44" s="103">
        <f t="shared" si="96"/>
        <v>124554.85783280773</v>
      </c>
      <c r="AK44" s="103">
        <f t="shared" si="96"/>
        <v>134474.13466813957</v>
      </c>
      <c r="AL44" s="103">
        <f t="shared" si="96"/>
        <v>140668.43661975133</v>
      </c>
      <c r="AM44" s="103">
        <f t="shared" si="96"/>
        <v>151109.5052100746</v>
      </c>
      <c r="AN44" s="105">
        <f t="shared" si="72"/>
        <v>1490363.7482173322</v>
      </c>
      <c r="AO44" s="103">
        <f t="shared" ref="AO44:AZ44" si="97">SUM(AO11:AO43)</f>
        <v>134091.13527252944</v>
      </c>
      <c r="AP44" s="103">
        <f t="shared" si="97"/>
        <v>135602.93186120869</v>
      </c>
      <c r="AQ44" s="103">
        <f t="shared" si="97"/>
        <v>143857.18000144971</v>
      </c>
      <c r="AR44" s="103">
        <f t="shared" si="97"/>
        <v>140892.77101359519</v>
      </c>
      <c r="AS44" s="103">
        <f t="shared" si="97"/>
        <v>140789.08191296135</v>
      </c>
      <c r="AT44" s="103">
        <f t="shared" si="97"/>
        <v>142440.02441327018</v>
      </c>
      <c r="AU44" s="103">
        <f t="shared" si="97"/>
        <v>163483.24457070458</v>
      </c>
      <c r="AV44" s="103">
        <f t="shared" si="97"/>
        <v>149704.57436078382</v>
      </c>
      <c r="AW44" s="103">
        <f t="shared" si="97"/>
        <v>153325.08317447861</v>
      </c>
      <c r="AX44" s="103">
        <f t="shared" si="97"/>
        <v>163805.97969427373</v>
      </c>
      <c r="AY44" s="103">
        <f t="shared" si="97"/>
        <v>170635.67004397459</v>
      </c>
      <c r="AZ44" s="103">
        <f t="shared" si="97"/>
        <v>182054.34283339643</v>
      </c>
      <c r="BA44" s="105">
        <f t="shared" si="68"/>
        <v>1820682.0191526264</v>
      </c>
      <c r="BB44" s="103">
        <f t="shared" ref="BB44:BM44" si="98">SUM(BB11:BB43)</f>
        <v>165385.1223153336</v>
      </c>
      <c r="BC44" s="103">
        <f t="shared" si="98"/>
        <v>167470.78776684517</v>
      </c>
      <c r="BD44" s="103">
        <f t="shared" si="98"/>
        <v>178485.30308891254</v>
      </c>
      <c r="BE44" s="103">
        <f t="shared" si="98"/>
        <v>172027.20701156551</v>
      </c>
      <c r="BF44" s="103">
        <f t="shared" si="98"/>
        <v>174330.16113017537</v>
      </c>
      <c r="BG44" s="103">
        <f t="shared" si="98"/>
        <v>177045.13502759347</v>
      </c>
      <c r="BH44" s="103">
        <f t="shared" si="98"/>
        <v>195914.66670237298</v>
      </c>
      <c r="BI44" s="103">
        <f t="shared" si="98"/>
        <v>184878.82426910309</v>
      </c>
      <c r="BJ44" s="103">
        <f t="shared" si="98"/>
        <v>190024.89211569168</v>
      </c>
      <c r="BK44" s="103">
        <f t="shared" si="98"/>
        <v>206021.26416524962</v>
      </c>
      <c r="BL44" s="103">
        <f t="shared" si="98"/>
        <v>214223.27168708298</v>
      </c>
      <c r="BM44" s="103">
        <f t="shared" si="98"/>
        <v>221165.43370340031</v>
      </c>
      <c r="BN44" s="105">
        <f t="shared" si="73"/>
        <v>2246972.0689833262</v>
      </c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</row>
    <row r="45" spans="1:79" ht="38.25" customHeight="1">
      <c r="A45" s="5" t="s">
        <v>716</v>
      </c>
      <c r="B45" s="82">
        <f>B8-B44</f>
        <v>-112.27995738796017</v>
      </c>
      <c r="C45" s="82">
        <f>C8-C44</f>
        <v>-4987.1753370203223</v>
      </c>
      <c r="D45" s="82">
        <f>D8-D44</f>
        <v>142669.83775578666</v>
      </c>
      <c r="E45" s="82">
        <f>E8-E44</f>
        <v>-17541.211105866983</v>
      </c>
      <c r="F45" s="82">
        <f>F8-F44</f>
        <v>-25425.677756729558</v>
      </c>
      <c r="G45" s="82">
        <f>G8-G44</f>
        <v>-29548.821984079186</v>
      </c>
      <c r="H45" s="82">
        <f>H8-H44</f>
        <v>177801.99319096433</v>
      </c>
      <c r="I45" s="82">
        <f>I8-I44</f>
        <v>-24518.980288266779</v>
      </c>
      <c r="J45" s="82">
        <f>J8-J44</f>
        <v>-5766.3479409249267</v>
      </c>
      <c r="K45" s="82">
        <f>K8-K44</f>
        <v>175569.01100989897</v>
      </c>
      <c r="L45" s="82">
        <f>L8-L44</f>
        <v>184506.68071593263</v>
      </c>
      <c r="M45" s="82">
        <f>M8-M44</f>
        <v>223909.61166968284</v>
      </c>
      <c r="N45" s="82">
        <f>SUM(B45:M45)</f>
        <v>796556.63997198967</v>
      </c>
      <c r="O45" s="82">
        <f>O8-O44</f>
        <v>11528.336331773375</v>
      </c>
      <c r="P45" s="82">
        <f>P8-P44</f>
        <v>5207.0030353821639</v>
      </c>
      <c r="Q45" s="82">
        <f>Q8-Q44</f>
        <v>122080.77009773387</v>
      </c>
      <c r="R45" s="82">
        <f>R8-R44</f>
        <v>-14544.641747489426</v>
      </c>
      <c r="S45" s="82">
        <f>S8-S44</f>
        <v>-17173.031344208488</v>
      </c>
      <c r="T45" s="82">
        <f>T8-T44</f>
        <v>-27970.362593569087</v>
      </c>
      <c r="U45" s="82">
        <f>U8-U44</f>
        <v>164807.14096821999</v>
      </c>
      <c r="V45" s="82">
        <f>V8-V44</f>
        <v>-15222.068395627532</v>
      </c>
      <c r="W45" s="82">
        <f>W8-W44</f>
        <v>323.96592191740638</v>
      </c>
      <c r="X45" s="82">
        <f>X8-X44</f>
        <v>56769.41379098357</v>
      </c>
      <c r="Y45" s="82">
        <f>Y8-Y44</f>
        <v>72288.326661135841</v>
      </c>
      <c r="Z45" s="82">
        <f>Z8-Z44</f>
        <v>218602.63525566552</v>
      </c>
      <c r="AA45" s="82">
        <f t="shared" si="71"/>
        <v>576697.4879819171</v>
      </c>
      <c r="AB45" s="82">
        <f>AB8-AB44</f>
        <v>14576.100454061845</v>
      </c>
      <c r="AC45" s="82">
        <f>AC8-AC44</f>
        <v>-3234.9766081821872</v>
      </c>
      <c r="AD45" s="82">
        <f>AD8-AD44</f>
        <v>109286.75458102259</v>
      </c>
      <c r="AE45" s="82">
        <f>AE8-AE44</f>
        <v>-12538.53016916255</v>
      </c>
      <c r="AF45" s="82">
        <f>AF8-AF44</f>
        <v>-25536.246615550175</v>
      </c>
      <c r="AG45" s="82">
        <f>AG8-AG44</f>
        <v>-30814.026284699212</v>
      </c>
      <c r="AH45" s="82">
        <f>AH8-AH44</f>
        <v>162361.07566086657</v>
      </c>
      <c r="AI45" s="82">
        <f>AI8-AI44</f>
        <v>-15838.725359842865</v>
      </c>
      <c r="AJ45" s="82">
        <f>AJ8-AJ44</f>
        <v>761.56373598673963</v>
      </c>
      <c r="AK45" s="82">
        <f>AK8-AK44</f>
        <v>83859.909216666681</v>
      </c>
      <c r="AL45" s="82">
        <f>AL8-AL44</f>
        <v>124751.54698523338</v>
      </c>
      <c r="AM45" s="82">
        <f>AM8-AM44</f>
        <v>210507.39270053984</v>
      </c>
      <c r="AN45" s="82">
        <f>SUM(AB45:AM45)</f>
        <v>618141.83829694067</v>
      </c>
      <c r="AO45" s="82">
        <f>AO8-AO44</f>
        <v>3514.043165506504</v>
      </c>
      <c r="AP45" s="82">
        <f>AP8-AP44</f>
        <v>-6534.54319473957</v>
      </c>
      <c r="AQ45" s="82">
        <f>AQ8-AQ44</f>
        <v>56720.307076225377</v>
      </c>
      <c r="AR45" s="82">
        <f>AR8-AR44</f>
        <v>-8320.5652393179189</v>
      </c>
      <c r="AS45" s="82">
        <f>AS8-AS44</f>
        <v>-36787.000529796991</v>
      </c>
      <c r="AT45" s="82">
        <f>AT8-AT44</f>
        <v>-47447.251945319615</v>
      </c>
      <c r="AU45" s="82">
        <f>AU8-AU44</f>
        <v>153634.99290982273</v>
      </c>
      <c r="AV45" s="82">
        <f>AV8-AV44</f>
        <v>-28325.860016770865</v>
      </c>
      <c r="AW45" s="82">
        <f>AW8-AW44</f>
        <v>-14904.920890110719</v>
      </c>
      <c r="AX45" s="82">
        <f>AX8-AX44</f>
        <v>68309.835046894936</v>
      </c>
      <c r="AY45" s="82">
        <f>AY8-AY44</f>
        <v>109330.37889035308</v>
      </c>
      <c r="AZ45" s="82">
        <f>AZ8-AZ44</f>
        <v>198848.66022561511</v>
      </c>
      <c r="BA45" s="82">
        <f t="shared" si="68"/>
        <v>448038.07549836207</v>
      </c>
      <c r="BB45" s="82">
        <f>BB8-BB44</f>
        <v>-11776.080774964736</v>
      </c>
      <c r="BC45" s="82">
        <f>BC8-BC44</f>
        <v>-22741.861368712038</v>
      </c>
      <c r="BD45" s="82">
        <f>BD8-BD44</f>
        <v>63249.585295014665</v>
      </c>
      <c r="BE45" s="82">
        <f>BE8-BE44</f>
        <v>-47743.305791939769</v>
      </c>
      <c r="BF45" s="82">
        <f>BF8-BF44</f>
        <v>-58129.56573835024</v>
      </c>
      <c r="BG45" s="82">
        <f>BG8-BG44</f>
        <v>-65087.593688203458</v>
      </c>
      <c r="BH45" s="82">
        <f>BH8-BH44</f>
        <v>107345.10939183211</v>
      </c>
      <c r="BI45" s="82">
        <f>BI8-BI44</f>
        <v>-55409.385968743736</v>
      </c>
      <c r="BJ45" s="82">
        <f>BJ8-BJ44</f>
        <v>-32532.193908535235</v>
      </c>
      <c r="BK45" s="82">
        <f>BK8-BK44</f>
        <v>101568.22731985015</v>
      </c>
      <c r="BL45" s="82">
        <f>BL8-BL44</f>
        <v>148736.30824038383</v>
      </c>
      <c r="BM45" s="82">
        <f>BM8-BM44</f>
        <v>182642.72074931051</v>
      </c>
      <c r="BN45" s="82">
        <f t="shared" si="73"/>
        <v>310121.96375694207</v>
      </c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</row>
    <row r="46" spans="1:79" ht="26.25" customHeight="1">
      <c r="A46" s="104" t="s">
        <v>717</v>
      </c>
      <c r="B46" s="107">
        <f>IF(B45&gt;0,B45*0.35,0)</f>
        <v>0</v>
      </c>
      <c r="C46" s="107">
        <f t="shared" ref="B46:M46" si="99">IF(C45&gt;0,C45*0.35,0)</f>
        <v>0</v>
      </c>
      <c r="D46" s="107">
        <f t="shared" si="99"/>
        <v>49934.44321452533</v>
      </c>
      <c r="E46" s="107">
        <f>IF(E45&gt;0,E45*0.35,0)</f>
        <v>0</v>
      </c>
      <c r="F46" s="107">
        <f>IF(F45&gt;0,F45*0.35,0)</f>
        <v>0</v>
      </c>
      <c r="G46" s="107">
        <f>IF(G45&gt;0,G45*0.35,0)</f>
        <v>0</v>
      </c>
      <c r="H46" s="107">
        <f t="shared" si="99"/>
        <v>62230.697616837511</v>
      </c>
      <c r="I46" s="107">
        <f t="shared" si="99"/>
        <v>0</v>
      </c>
      <c r="J46" s="107">
        <f t="shared" si="99"/>
        <v>0</v>
      </c>
      <c r="K46" s="107">
        <f t="shared" si="99"/>
        <v>61449.153853464632</v>
      </c>
      <c r="L46" s="107">
        <f t="shared" si="99"/>
        <v>64577.338250576417</v>
      </c>
      <c r="M46" s="107">
        <f t="shared" si="99"/>
        <v>78368.364084388988</v>
      </c>
      <c r="N46" s="103">
        <f t="shared" si="9"/>
        <v>316559.99701979291</v>
      </c>
      <c r="O46" s="107">
        <f t="shared" ref="O46:Z46" si="100">IF(O45&gt;0,O45*0.35,0)</f>
        <v>4034.9177161206808</v>
      </c>
      <c r="P46" s="107">
        <f t="shared" si="100"/>
        <v>1822.4510623837573</v>
      </c>
      <c r="Q46" s="107">
        <f t="shared" si="100"/>
        <v>42728.269534206855</v>
      </c>
      <c r="R46" s="107">
        <f t="shared" si="100"/>
        <v>0</v>
      </c>
      <c r="S46" s="107">
        <f t="shared" si="100"/>
        <v>0</v>
      </c>
      <c r="T46" s="107">
        <f t="shared" si="100"/>
        <v>0</v>
      </c>
      <c r="U46" s="107">
        <f t="shared" si="100"/>
        <v>57682.499338876994</v>
      </c>
      <c r="V46" s="107">
        <f t="shared" si="100"/>
        <v>0</v>
      </c>
      <c r="W46" s="107">
        <f t="shared" si="100"/>
        <v>113.38807267109222</v>
      </c>
      <c r="X46" s="107">
        <f t="shared" si="100"/>
        <v>19869.294826844249</v>
      </c>
      <c r="Y46" s="107">
        <f t="shared" si="100"/>
        <v>25300.914331397544</v>
      </c>
      <c r="Z46" s="107">
        <f t="shared" si="100"/>
        <v>76510.922339482931</v>
      </c>
      <c r="AA46" s="103">
        <f t="shared" si="71"/>
        <v>228062.65722198409</v>
      </c>
      <c r="AB46" s="107">
        <f t="shared" ref="AB46:AM46" si="101">IF(AB45&gt;0,AB45*0.35,0)</f>
        <v>5101.6351589216456</v>
      </c>
      <c r="AC46" s="107">
        <f t="shared" si="101"/>
        <v>0</v>
      </c>
      <c r="AD46" s="107">
        <f t="shared" si="101"/>
        <v>38250.364103357904</v>
      </c>
      <c r="AE46" s="107">
        <f t="shared" si="101"/>
        <v>0</v>
      </c>
      <c r="AF46" s="107">
        <f t="shared" si="101"/>
        <v>0</v>
      </c>
      <c r="AG46" s="107">
        <f t="shared" si="101"/>
        <v>0</v>
      </c>
      <c r="AH46" s="107">
        <f t="shared" si="101"/>
        <v>56826.376481303298</v>
      </c>
      <c r="AI46" s="107">
        <f t="shared" si="101"/>
        <v>0</v>
      </c>
      <c r="AJ46" s="107">
        <f t="shared" si="101"/>
        <v>266.54730759535886</v>
      </c>
      <c r="AK46" s="107">
        <f t="shared" si="101"/>
        <v>29350.968225833338</v>
      </c>
      <c r="AL46" s="107">
        <f t="shared" si="101"/>
        <v>43663.041444831681</v>
      </c>
      <c r="AM46" s="107">
        <f t="shared" si="101"/>
        <v>73677.587445188939</v>
      </c>
      <c r="AN46" s="103">
        <f t="shared" si="72"/>
        <v>247136.52016703214</v>
      </c>
      <c r="AO46" s="107">
        <f t="shared" ref="AO46:AZ46" si="102">IF(AO45&gt;0,AO45*0.35,0)</f>
        <v>1229.9151079272763</v>
      </c>
      <c r="AP46" s="107">
        <f t="shared" si="102"/>
        <v>0</v>
      </c>
      <c r="AQ46" s="107">
        <f t="shared" si="102"/>
        <v>19852.107476678881</v>
      </c>
      <c r="AR46" s="107">
        <f t="shared" si="102"/>
        <v>0</v>
      </c>
      <c r="AS46" s="107">
        <f t="shared" si="102"/>
        <v>0</v>
      </c>
      <c r="AT46" s="107">
        <f t="shared" si="102"/>
        <v>0</v>
      </c>
      <c r="AU46" s="107">
        <f t="shared" si="102"/>
        <v>53772.247518437951</v>
      </c>
      <c r="AV46" s="107">
        <f t="shared" si="102"/>
        <v>0</v>
      </c>
      <c r="AW46" s="107">
        <f t="shared" si="102"/>
        <v>0</v>
      </c>
      <c r="AX46" s="107">
        <f t="shared" si="102"/>
        <v>23908.442266413225</v>
      </c>
      <c r="AY46" s="107">
        <f t="shared" si="102"/>
        <v>38265.632611623572</v>
      </c>
      <c r="AZ46" s="107">
        <f t="shared" si="102"/>
        <v>69597.031078965287</v>
      </c>
      <c r="BA46" s="103">
        <f t="shared" si="68"/>
        <v>206625.3760600462</v>
      </c>
      <c r="BB46" s="107">
        <f t="shared" ref="BB46:BM46" si="103">IF(BB45&gt;0,BB45*0.35,0)</f>
        <v>0</v>
      </c>
      <c r="BC46" s="107">
        <f t="shared" si="103"/>
        <v>0</v>
      </c>
      <c r="BD46" s="107">
        <f t="shared" si="103"/>
        <v>22137.354853255132</v>
      </c>
      <c r="BE46" s="107">
        <f t="shared" si="103"/>
        <v>0</v>
      </c>
      <c r="BF46" s="107">
        <f t="shared" si="103"/>
        <v>0</v>
      </c>
      <c r="BG46" s="107">
        <f t="shared" si="103"/>
        <v>0</v>
      </c>
      <c r="BH46" s="107">
        <f t="shared" si="103"/>
        <v>37570.788287141237</v>
      </c>
      <c r="BI46" s="107">
        <f t="shared" si="103"/>
        <v>0</v>
      </c>
      <c r="BJ46" s="107">
        <f t="shared" si="103"/>
        <v>0</v>
      </c>
      <c r="BK46" s="107">
        <f t="shared" si="103"/>
        <v>35548.87956194755</v>
      </c>
      <c r="BL46" s="107">
        <f t="shared" si="103"/>
        <v>52057.707884134339</v>
      </c>
      <c r="BM46" s="107">
        <f t="shared" si="103"/>
        <v>63924.952262258674</v>
      </c>
      <c r="BN46" s="103">
        <f t="shared" si="73"/>
        <v>211239.68284873693</v>
      </c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</row>
    <row r="47" spans="1:79" ht="26.25" customHeight="1">
      <c r="A47" s="249" t="s">
        <v>718</v>
      </c>
      <c r="B47" s="103">
        <f>B45-B46</f>
        <v>-112.27995738796017</v>
      </c>
      <c r="C47" s="103">
        <f>C45-C46</f>
        <v>-4987.1753370203223</v>
      </c>
      <c r="D47" s="103">
        <f t="shared" ref="B47:M47" si="104">D45-D46</f>
        <v>92735.394541261339</v>
      </c>
      <c r="E47" s="103">
        <f t="shared" si="104"/>
        <v>-17541.211105866983</v>
      </c>
      <c r="F47" s="103">
        <f t="shared" si="104"/>
        <v>-25425.677756729558</v>
      </c>
      <c r="G47" s="103">
        <f>G45-G46</f>
        <v>-29548.821984079186</v>
      </c>
      <c r="H47" s="103">
        <f t="shared" si="104"/>
        <v>115571.29557412682</v>
      </c>
      <c r="I47" s="103">
        <f t="shared" si="104"/>
        <v>-24518.980288266779</v>
      </c>
      <c r="J47" s="103">
        <f t="shared" si="104"/>
        <v>-5766.3479409249267</v>
      </c>
      <c r="K47" s="103">
        <f t="shared" si="104"/>
        <v>114119.85715643433</v>
      </c>
      <c r="L47" s="103">
        <f t="shared" si="104"/>
        <v>119929.34246535621</v>
      </c>
      <c r="M47" s="103">
        <f t="shared" si="104"/>
        <v>145541.24758529384</v>
      </c>
      <c r="N47" s="103">
        <f t="shared" si="9"/>
        <v>479996.64295219682</v>
      </c>
      <c r="O47" s="103">
        <f t="shared" ref="O47:Z47" si="105">O45-O46</f>
        <v>7493.4186156526939</v>
      </c>
      <c r="P47" s="103">
        <f t="shared" si="105"/>
        <v>3384.5519729984067</v>
      </c>
      <c r="Q47" s="103">
        <f t="shared" si="105"/>
        <v>79352.500563527021</v>
      </c>
      <c r="R47" s="103">
        <f t="shared" si="105"/>
        <v>-14544.641747489426</v>
      </c>
      <c r="S47" s="103">
        <f t="shared" si="105"/>
        <v>-17173.031344208488</v>
      </c>
      <c r="T47" s="103">
        <f t="shared" si="105"/>
        <v>-27970.362593569087</v>
      </c>
      <c r="U47" s="103">
        <f t="shared" si="105"/>
        <v>107124.64162934299</v>
      </c>
      <c r="V47" s="103">
        <f t="shared" si="105"/>
        <v>-15222.068395627532</v>
      </c>
      <c r="W47" s="103">
        <f t="shared" si="105"/>
        <v>210.57784924631414</v>
      </c>
      <c r="X47" s="103">
        <f t="shared" si="105"/>
        <v>36900.118964139321</v>
      </c>
      <c r="Y47" s="103">
        <f t="shared" si="105"/>
        <v>46987.412329738298</v>
      </c>
      <c r="Z47" s="103">
        <f t="shared" si="105"/>
        <v>142091.71291618259</v>
      </c>
      <c r="AA47" s="103">
        <f t="shared" si="71"/>
        <v>348634.8307599331</v>
      </c>
      <c r="AB47" s="103">
        <f t="shared" ref="AB47:AM47" si="106">AB45-AB46</f>
        <v>9474.4652951401986</v>
      </c>
      <c r="AC47" s="103">
        <f t="shared" si="106"/>
        <v>-3234.9766081821872</v>
      </c>
      <c r="AD47" s="103">
        <f t="shared" si="106"/>
        <v>71036.390477664681</v>
      </c>
      <c r="AE47" s="103">
        <f t="shared" si="106"/>
        <v>-12538.53016916255</v>
      </c>
      <c r="AF47" s="103">
        <f t="shared" si="106"/>
        <v>-25536.246615550175</v>
      </c>
      <c r="AG47" s="103">
        <f t="shared" si="106"/>
        <v>-30814.026284699212</v>
      </c>
      <c r="AH47" s="103">
        <f t="shared" si="106"/>
        <v>105534.69917956326</v>
      </c>
      <c r="AI47" s="103">
        <f t="shared" si="106"/>
        <v>-15838.725359842865</v>
      </c>
      <c r="AJ47" s="103">
        <f t="shared" si="106"/>
        <v>495.01642839138077</v>
      </c>
      <c r="AK47" s="103">
        <f t="shared" si="106"/>
        <v>54508.940990833347</v>
      </c>
      <c r="AL47" s="103">
        <f t="shared" si="106"/>
        <v>81088.505540401704</v>
      </c>
      <c r="AM47" s="103">
        <f t="shared" si="106"/>
        <v>136829.80525535089</v>
      </c>
      <c r="AN47" s="103">
        <f t="shared" si="72"/>
        <v>371005.31812990847</v>
      </c>
      <c r="AO47" s="103">
        <f t="shared" ref="AO47:AZ47" si="107">AO45-AO46</f>
        <v>2284.128057579228</v>
      </c>
      <c r="AP47" s="103">
        <f t="shared" si="107"/>
        <v>-6534.54319473957</v>
      </c>
      <c r="AQ47" s="103">
        <f t="shared" si="107"/>
        <v>36868.199599546497</v>
      </c>
      <c r="AR47" s="103">
        <f t="shared" si="107"/>
        <v>-8320.5652393179189</v>
      </c>
      <c r="AS47" s="103">
        <f t="shared" si="107"/>
        <v>-36787.000529796991</v>
      </c>
      <c r="AT47" s="103">
        <f t="shared" si="107"/>
        <v>-47447.251945319615</v>
      </c>
      <c r="AU47" s="103">
        <f t="shared" si="107"/>
        <v>99862.745391384786</v>
      </c>
      <c r="AV47" s="103">
        <f t="shared" si="107"/>
        <v>-28325.860016770865</v>
      </c>
      <c r="AW47" s="103">
        <f t="shared" si="107"/>
        <v>-14904.920890110719</v>
      </c>
      <c r="AX47" s="103">
        <f t="shared" si="107"/>
        <v>44401.392780481707</v>
      </c>
      <c r="AY47" s="103">
        <f t="shared" si="107"/>
        <v>71064.746278729508</v>
      </c>
      <c r="AZ47" s="103">
        <f t="shared" si="107"/>
        <v>129251.62914664982</v>
      </c>
      <c r="BA47" s="103">
        <f t="shared" si="68"/>
        <v>241412.69943831587</v>
      </c>
      <c r="BB47" s="103">
        <f t="shared" ref="BB47:BM47" si="108">BB45-BB46</f>
        <v>-11776.080774964736</v>
      </c>
      <c r="BC47" s="103">
        <f t="shared" si="108"/>
        <v>-22741.861368712038</v>
      </c>
      <c r="BD47" s="103">
        <f t="shared" si="108"/>
        <v>41112.23044175953</v>
      </c>
      <c r="BE47" s="103">
        <f t="shared" si="108"/>
        <v>-47743.305791939769</v>
      </c>
      <c r="BF47" s="103">
        <f t="shared" si="108"/>
        <v>-58129.56573835024</v>
      </c>
      <c r="BG47" s="103">
        <f t="shared" si="108"/>
        <v>-65087.593688203458</v>
      </c>
      <c r="BH47" s="103">
        <f t="shared" si="108"/>
        <v>69774.321104690869</v>
      </c>
      <c r="BI47" s="103">
        <f t="shared" si="108"/>
        <v>-55409.385968743736</v>
      </c>
      <c r="BJ47" s="103">
        <f t="shared" si="108"/>
        <v>-32532.193908535235</v>
      </c>
      <c r="BK47" s="103">
        <f t="shared" si="108"/>
        <v>66019.347757902608</v>
      </c>
      <c r="BL47" s="103">
        <f t="shared" si="108"/>
        <v>96678.600356249488</v>
      </c>
      <c r="BM47" s="103">
        <f t="shared" si="108"/>
        <v>118717.76848705183</v>
      </c>
      <c r="BN47" s="103">
        <f t="shared" si="73"/>
        <v>98882.28090820511</v>
      </c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</row>
    <row r="48" spans="1:79" ht="26.25" customHeight="1">
      <c r="A48" s="104" t="s">
        <v>719</v>
      </c>
      <c r="B48" s="486"/>
      <c r="C48" s="395"/>
      <c r="D48" s="395"/>
      <c r="E48" s="395"/>
      <c r="F48" s="395"/>
      <c r="G48" s="395"/>
      <c r="H48" s="395"/>
      <c r="I48" s="395"/>
      <c r="J48" s="395"/>
      <c r="K48" s="395"/>
      <c r="L48" s="383"/>
      <c r="M48" s="109">
        <f>N45*0.2</f>
        <v>159311.32799439796</v>
      </c>
      <c r="N48" s="82">
        <f t="shared" si="9"/>
        <v>159311.32799439796</v>
      </c>
      <c r="O48" s="486"/>
      <c r="P48" s="395"/>
      <c r="Q48" s="395"/>
      <c r="R48" s="395"/>
      <c r="S48" s="395"/>
      <c r="T48" s="395"/>
      <c r="U48" s="395"/>
      <c r="V48" s="395"/>
      <c r="W48" s="395"/>
      <c r="X48" s="395"/>
      <c r="Y48" s="383"/>
      <c r="Z48" s="109">
        <f>AA45*0.2</f>
        <v>115339.49759638343</v>
      </c>
      <c r="AA48" s="82">
        <f t="shared" si="71"/>
        <v>115339.49759638343</v>
      </c>
      <c r="AB48" s="486"/>
      <c r="AC48" s="395"/>
      <c r="AD48" s="395"/>
      <c r="AE48" s="395"/>
      <c r="AF48" s="395"/>
      <c r="AG48" s="395"/>
      <c r="AH48" s="395"/>
      <c r="AI48" s="395"/>
      <c r="AJ48" s="395"/>
      <c r="AK48" s="395"/>
      <c r="AL48" s="383"/>
      <c r="AM48" s="109">
        <f>AN45*0.2</f>
        <v>123628.36765938814</v>
      </c>
      <c r="AN48" s="82">
        <f t="shared" si="72"/>
        <v>123628.36765938814</v>
      </c>
      <c r="AO48" s="486"/>
      <c r="AP48" s="395"/>
      <c r="AQ48" s="395"/>
      <c r="AR48" s="395"/>
      <c r="AS48" s="395"/>
      <c r="AT48" s="395"/>
      <c r="AU48" s="395"/>
      <c r="AV48" s="395"/>
      <c r="AW48" s="395"/>
      <c r="AX48" s="395"/>
      <c r="AY48" s="383"/>
      <c r="AZ48" s="109">
        <f>BA45*0.2</f>
        <v>89607.615099672417</v>
      </c>
      <c r="BA48" s="82">
        <f t="shared" si="68"/>
        <v>89607.615099672417</v>
      </c>
      <c r="BB48" s="486"/>
      <c r="BC48" s="395"/>
      <c r="BD48" s="395"/>
      <c r="BE48" s="395"/>
      <c r="BF48" s="395"/>
      <c r="BG48" s="395"/>
      <c r="BH48" s="395"/>
      <c r="BI48" s="395"/>
      <c r="BJ48" s="395"/>
      <c r="BK48" s="395"/>
      <c r="BL48" s="383"/>
      <c r="BM48" s="109">
        <f>BN45*0.2</f>
        <v>62024.392751388419</v>
      </c>
      <c r="BN48" s="82">
        <f t="shared" si="73"/>
        <v>62024.392751388419</v>
      </c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</row>
    <row r="49" spans="1:79" ht="26.25" customHeight="1">
      <c r="A49" s="104" t="s">
        <v>720</v>
      </c>
      <c r="B49" s="486"/>
      <c r="C49" s="395"/>
      <c r="D49" s="395"/>
      <c r="E49" s="395"/>
      <c r="F49" s="395"/>
      <c r="G49" s="395"/>
      <c r="H49" s="395"/>
      <c r="I49" s="395"/>
      <c r="J49" s="395"/>
      <c r="K49" s="395"/>
      <c r="L49" s="383"/>
      <c r="M49" s="109">
        <f>N45*0.3</f>
        <v>238966.99199159688</v>
      </c>
      <c r="N49" s="82">
        <f>SUM(B49:M49)</f>
        <v>238966.99199159688</v>
      </c>
      <c r="O49" s="486"/>
      <c r="P49" s="395"/>
      <c r="Q49" s="395"/>
      <c r="R49" s="395"/>
      <c r="S49" s="395"/>
      <c r="T49" s="395"/>
      <c r="U49" s="395"/>
      <c r="V49" s="395"/>
      <c r="W49" s="395"/>
      <c r="X49" s="395"/>
      <c r="Y49" s="383"/>
      <c r="Z49" s="109">
        <f>AA45*0.3</f>
        <v>173009.24639457514</v>
      </c>
      <c r="AA49" s="82">
        <f t="shared" si="71"/>
        <v>173009.24639457514</v>
      </c>
      <c r="AB49" s="486"/>
      <c r="AC49" s="395"/>
      <c r="AD49" s="395"/>
      <c r="AE49" s="395"/>
      <c r="AF49" s="395"/>
      <c r="AG49" s="395"/>
      <c r="AH49" s="395"/>
      <c r="AI49" s="395"/>
      <c r="AJ49" s="395"/>
      <c r="AK49" s="395"/>
      <c r="AL49" s="383"/>
      <c r="AM49" s="109">
        <f>AN45*0.3</f>
        <v>185442.55148908219</v>
      </c>
      <c r="AN49" s="82">
        <f t="shared" si="72"/>
        <v>185442.55148908219</v>
      </c>
      <c r="AO49" s="486"/>
      <c r="AP49" s="395"/>
      <c r="AQ49" s="395"/>
      <c r="AR49" s="395"/>
      <c r="AS49" s="395"/>
      <c r="AT49" s="395"/>
      <c r="AU49" s="395"/>
      <c r="AV49" s="395"/>
      <c r="AW49" s="395"/>
      <c r="AX49" s="395"/>
      <c r="AY49" s="383"/>
      <c r="AZ49" s="109">
        <f>BA45*0.3</f>
        <v>134411.4226495086</v>
      </c>
      <c r="BA49" s="82">
        <f t="shared" si="68"/>
        <v>134411.4226495086</v>
      </c>
      <c r="BB49" s="486"/>
      <c r="BC49" s="395"/>
      <c r="BD49" s="395"/>
      <c r="BE49" s="395"/>
      <c r="BF49" s="395"/>
      <c r="BG49" s="395"/>
      <c r="BH49" s="395"/>
      <c r="BI49" s="395"/>
      <c r="BJ49" s="395"/>
      <c r="BK49" s="395"/>
      <c r="BL49" s="383"/>
      <c r="BM49" s="109">
        <f>BN45*0.3</f>
        <v>93036.589127082625</v>
      </c>
      <c r="BN49" s="82">
        <f>SUM(BB49:BM49)</f>
        <v>93036.589127082625</v>
      </c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</row>
    <row r="50" spans="1:79" ht="35.25" customHeight="1">
      <c r="A50" s="244" t="s">
        <v>721</v>
      </c>
      <c r="B50" s="103">
        <f>B47-B48</f>
        <v>-112.27995738796017</v>
      </c>
      <c r="C50" s="103">
        <f>C47-C48</f>
        <v>-4987.1753370203223</v>
      </c>
      <c r="D50" s="103">
        <f>D47-D48</f>
        <v>92735.394541261339</v>
      </c>
      <c r="E50" s="103">
        <f>E47-E48</f>
        <v>-17541.211105866983</v>
      </c>
      <c r="F50" s="103">
        <f>F47-F48</f>
        <v>-25425.677756729558</v>
      </c>
      <c r="G50" s="103">
        <f>G47-G48</f>
        <v>-29548.821984079186</v>
      </c>
      <c r="H50" s="103">
        <f>H47-H48</f>
        <v>115571.29557412682</v>
      </c>
      <c r="I50" s="103">
        <f>I47-I48</f>
        <v>-24518.980288266779</v>
      </c>
      <c r="J50" s="103">
        <f>J47-J48</f>
        <v>-5766.3479409249267</v>
      </c>
      <c r="K50" s="103">
        <f>K47-K48</f>
        <v>114119.85715643433</v>
      </c>
      <c r="L50" s="103">
        <f>L47-L48</f>
        <v>119929.34246535621</v>
      </c>
      <c r="M50" s="103">
        <f t="shared" ref="B50:M50" si="109">M47-M48</f>
        <v>-13770.080409104121</v>
      </c>
      <c r="N50" s="110">
        <f>SUM(B50:M50)</f>
        <v>320685.31495779887</v>
      </c>
      <c r="O50" s="103">
        <f t="shared" ref="O50:Z50" si="110">O47-O48</f>
        <v>7493.4186156526939</v>
      </c>
      <c r="P50" s="103">
        <f t="shared" si="110"/>
        <v>3384.5519729984067</v>
      </c>
      <c r="Q50" s="103">
        <f t="shared" si="110"/>
        <v>79352.500563527021</v>
      </c>
      <c r="R50" s="103">
        <f t="shared" si="110"/>
        <v>-14544.641747489426</v>
      </c>
      <c r="S50" s="103">
        <f t="shared" si="110"/>
        <v>-17173.031344208488</v>
      </c>
      <c r="T50" s="103">
        <f t="shared" si="110"/>
        <v>-27970.362593569087</v>
      </c>
      <c r="U50" s="103">
        <f t="shared" si="110"/>
        <v>107124.64162934299</v>
      </c>
      <c r="V50" s="103">
        <f t="shared" si="110"/>
        <v>-15222.068395627532</v>
      </c>
      <c r="W50" s="103">
        <f t="shared" si="110"/>
        <v>210.57784924631414</v>
      </c>
      <c r="X50" s="103">
        <f t="shared" si="110"/>
        <v>36900.118964139321</v>
      </c>
      <c r="Y50" s="103">
        <f t="shared" si="110"/>
        <v>46987.412329738298</v>
      </c>
      <c r="Z50" s="103">
        <f t="shared" si="110"/>
        <v>26752.215319799157</v>
      </c>
      <c r="AA50" s="110">
        <f>SUM(N50:Z50)</f>
        <v>553980.64812134847</v>
      </c>
      <c r="AB50" s="103">
        <f t="shared" ref="AB50:AM50" si="111">AB47-AB48</f>
        <v>9474.4652951401986</v>
      </c>
      <c r="AC50" s="103">
        <f t="shared" si="111"/>
        <v>-3234.9766081821872</v>
      </c>
      <c r="AD50" s="103">
        <f t="shared" si="111"/>
        <v>71036.390477664681</v>
      </c>
      <c r="AE50" s="103">
        <f t="shared" si="111"/>
        <v>-12538.53016916255</v>
      </c>
      <c r="AF50" s="103">
        <f t="shared" si="111"/>
        <v>-25536.246615550175</v>
      </c>
      <c r="AG50" s="103">
        <f t="shared" si="111"/>
        <v>-30814.026284699212</v>
      </c>
      <c r="AH50" s="103">
        <f t="shared" si="111"/>
        <v>105534.69917956326</v>
      </c>
      <c r="AI50" s="103">
        <f t="shared" si="111"/>
        <v>-15838.725359842865</v>
      </c>
      <c r="AJ50" s="103">
        <f t="shared" si="111"/>
        <v>495.01642839138077</v>
      </c>
      <c r="AK50" s="103">
        <f t="shared" si="111"/>
        <v>54508.940990833347</v>
      </c>
      <c r="AL50" s="103">
        <f t="shared" si="111"/>
        <v>81088.505540401704</v>
      </c>
      <c r="AM50" s="103">
        <f t="shared" si="111"/>
        <v>13201.43759596275</v>
      </c>
      <c r="AN50" s="110">
        <f>SUM(AA50:AM50)</f>
        <v>801357.59859186865</v>
      </c>
      <c r="AO50" s="103">
        <f t="shared" ref="AO50:AZ50" si="112">AO47-AO48</f>
        <v>2284.128057579228</v>
      </c>
      <c r="AP50" s="103">
        <f t="shared" si="112"/>
        <v>-6534.54319473957</v>
      </c>
      <c r="AQ50" s="103">
        <f t="shared" si="112"/>
        <v>36868.199599546497</v>
      </c>
      <c r="AR50" s="103">
        <f t="shared" si="112"/>
        <v>-8320.5652393179189</v>
      </c>
      <c r="AS50" s="103">
        <f t="shared" si="112"/>
        <v>-36787.000529796991</v>
      </c>
      <c r="AT50" s="103">
        <f t="shared" si="112"/>
        <v>-47447.251945319615</v>
      </c>
      <c r="AU50" s="103">
        <f t="shared" si="112"/>
        <v>99862.745391384786</v>
      </c>
      <c r="AV50" s="103">
        <f t="shared" si="112"/>
        <v>-28325.860016770865</v>
      </c>
      <c r="AW50" s="103">
        <f t="shared" si="112"/>
        <v>-14904.920890110719</v>
      </c>
      <c r="AX50" s="103">
        <f t="shared" si="112"/>
        <v>44401.392780481707</v>
      </c>
      <c r="AY50" s="103">
        <f t="shared" si="112"/>
        <v>71064.746278729508</v>
      </c>
      <c r="AZ50" s="103">
        <f t="shared" si="112"/>
        <v>39644.014046977405</v>
      </c>
      <c r="BA50" s="110">
        <f>SUM(AN50:AZ50)</f>
        <v>953162.68293051212</v>
      </c>
      <c r="BB50" s="103">
        <f t="shared" ref="BB50:BM50" si="113">BB47-BB48</f>
        <v>-11776.080774964736</v>
      </c>
      <c r="BC50" s="103">
        <f t="shared" si="113"/>
        <v>-22741.861368712038</v>
      </c>
      <c r="BD50" s="103">
        <f t="shared" si="113"/>
        <v>41112.23044175953</v>
      </c>
      <c r="BE50" s="103">
        <f t="shared" si="113"/>
        <v>-47743.305791939769</v>
      </c>
      <c r="BF50" s="103">
        <f t="shared" si="113"/>
        <v>-58129.56573835024</v>
      </c>
      <c r="BG50" s="103">
        <f t="shared" si="113"/>
        <v>-65087.593688203458</v>
      </c>
      <c r="BH50" s="103">
        <f t="shared" si="113"/>
        <v>69774.321104690869</v>
      </c>
      <c r="BI50" s="103">
        <f t="shared" si="113"/>
        <v>-55409.385968743736</v>
      </c>
      <c r="BJ50" s="103">
        <f t="shared" si="113"/>
        <v>-32532.193908535235</v>
      </c>
      <c r="BK50" s="103">
        <f t="shared" si="113"/>
        <v>66019.347757902608</v>
      </c>
      <c r="BL50" s="103">
        <f t="shared" si="113"/>
        <v>96678.600356249488</v>
      </c>
      <c r="BM50" s="103">
        <f t="shared" si="113"/>
        <v>56693.375735663409</v>
      </c>
      <c r="BN50" s="110">
        <f>SUM(BA50:BM50)</f>
        <v>990020.57108732883</v>
      </c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</row>
    <row r="51" spans="1:79" ht="33" customHeight="1">
      <c r="A51" s="244" t="s">
        <v>722</v>
      </c>
      <c r="B51" s="103">
        <f>B50</f>
        <v>-112.27995738796017</v>
      </c>
      <c r="C51" s="103">
        <f>B51+C50</f>
        <v>-5099.4552944082825</v>
      </c>
      <c r="D51" s="103">
        <f t="shared" ref="C51:M51" si="114">C51+D50</f>
        <v>87635.939246853057</v>
      </c>
      <c r="E51" s="103">
        <f>D51+E50</f>
        <v>70094.728140986073</v>
      </c>
      <c r="F51" s="103">
        <f>E51+F50</f>
        <v>44669.050384256516</v>
      </c>
      <c r="G51" s="103">
        <f>F51+G50</f>
        <v>15120.22840017733</v>
      </c>
      <c r="H51" s="103">
        <f>G51+H50</f>
        <v>130691.52397430415</v>
      </c>
      <c r="I51" s="103">
        <f>H51+I50</f>
        <v>106172.54368603736</v>
      </c>
      <c r="J51" s="103">
        <f>I51+J50</f>
        <v>100406.19574511243</v>
      </c>
      <c r="K51" s="103">
        <f t="shared" si="114"/>
        <v>214526.05290154676</v>
      </c>
      <c r="L51" s="103">
        <f t="shared" si="114"/>
        <v>334455.39536690299</v>
      </c>
      <c r="M51" s="103">
        <f t="shared" si="114"/>
        <v>320685.31495779887</v>
      </c>
      <c r="N51" s="103"/>
      <c r="O51" s="103">
        <f>M51+O50</f>
        <v>328178.73357345158</v>
      </c>
      <c r="P51" s="103">
        <f t="shared" ref="P51:Z51" si="115">O51+P50</f>
        <v>331563.28554645</v>
      </c>
      <c r="Q51" s="103">
        <f t="shared" si="115"/>
        <v>410915.78610997705</v>
      </c>
      <c r="R51" s="103">
        <f t="shared" si="115"/>
        <v>396371.1443624876</v>
      </c>
      <c r="S51" s="103">
        <f t="shared" si="115"/>
        <v>379198.11301827908</v>
      </c>
      <c r="T51" s="103">
        <f t="shared" si="115"/>
        <v>351227.75042470999</v>
      </c>
      <c r="U51" s="103">
        <f t="shared" si="115"/>
        <v>458352.39205405297</v>
      </c>
      <c r="V51" s="103">
        <f t="shared" si="115"/>
        <v>443130.32365842542</v>
      </c>
      <c r="W51" s="103">
        <f t="shared" si="115"/>
        <v>443340.90150767175</v>
      </c>
      <c r="X51" s="103">
        <f t="shared" si="115"/>
        <v>480241.02047181106</v>
      </c>
      <c r="Y51" s="103">
        <f t="shared" si="115"/>
        <v>527228.43280154932</v>
      </c>
      <c r="Z51" s="103">
        <f t="shared" si="115"/>
        <v>553980.64812134847</v>
      </c>
      <c r="AA51" s="103"/>
      <c r="AB51" s="103">
        <f>Z51+AB50</f>
        <v>563455.11341648863</v>
      </c>
      <c r="AC51" s="103">
        <f t="shared" ref="AC51:AM51" si="116">AB51+AC50</f>
        <v>560220.13680830644</v>
      </c>
      <c r="AD51" s="103">
        <f t="shared" si="116"/>
        <v>631256.5272859711</v>
      </c>
      <c r="AE51" s="103">
        <f t="shared" si="116"/>
        <v>618717.99711680855</v>
      </c>
      <c r="AF51" s="103">
        <f t="shared" si="116"/>
        <v>593181.75050125842</v>
      </c>
      <c r="AG51" s="103">
        <f t="shared" si="116"/>
        <v>562367.7242165592</v>
      </c>
      <c r="AH51" s="103">
        <f t="shared" si="116"/>
        <v>667902.42339612241</v>
      </c>
      <c r="AI51" s="103">
        <f t="shared" si="116"/>
        <v>652063.69803627953</v>
      </c>
      <c r="AJ51" s="103">
        <f t="shared" si="116"/>
        <v>652558.71446467086</v>
      </c>
      <c r="AK51" s="103">
        <f t="shared" si="116"/>
        <v>707067.65545550419</v>
      </c>
      <c r="AL51" s="103">
        <f t="shared" si="116"/>
        <v>788156.16099590587</v>
      </c>
      <c r="AM51" s="103">
        <f t="shared" si="116"/>
        <v>801357.59859186865</v>
      </c>
      <c r="AN51" s="103"/>
      <c r="AO51" s="103">
        <f>AM51+AO50</f>
        <v>803641.72664944793</v>
      </c>
      <c r="AP51" s="103">
        <f t="shared" ref="AP51:AZ51" si="117">AO51+AP50</f>
        <v>797107.18345470831</v>
      </c>
      <c r="AQ51" s="103">
        <f t="shared" si="117"/>
        <v>833975.38305425481</v>
      </c>
      <c r="AR51" s="103">
        <f t="shared" si="117"/>
        <v>825654.81781493686</v>
      </c>
      <c r="AS51" s="103">
        <f t="shared" si="117"/>
        <v>788867.81728513981</v>
      </c>
      <c r="AT51" s="103">
        <f t="shared" si="117"/>
        <v>741420.56533982023</v>
      </c>
      <c r="AU51" s="103">
        <f t="shared" si="117"/>
        <v>841283.31073120504</v>
      </c>
      <c r="AV51" s="103">
        <f t="shared" si="117"/>
        <v>812957.45071443415</v>
      </c>
      <c r="AW51" s="103">
        <f t="shared" si="117"/>
        <v>798052.52982432349</v>
      </c>
      <c r="AX51" s="103">
        <f t="shared" si="117"/>
        <v>842453.92260480521</v>
      </c>
      <c r="AY51" s="103">
        <f t="shared" si="117"/>
        <v>913518.66888353473</v>
      </c>
      <c r="AZ51" s="103">
        <f t="shared" si="117"/>
        <v>953162.68293051212</v>
      </c>
      <c r="BA51" s="103"/>
      <c r="BB51" s="103">
        <f>AZ51+BB50</f>
        <v>941386.60215554736</v>
      </c>
      <c r="BC51" s="103">
        <f t="shared" ref="BC51:BM51" si="118">BB51+BC50</f>
        <v>918644.74078683532</v>
      </c>
      <c r="BD51" s="103">
        <f t="shared" si="118"/>
        <v>959756.97122859489</v>
      </c>
      <c r="BE51" s="103">
        <f t="shared" si="118"/>
        <v>912013.66543665517</v>
      </c>
      <c r="BF51" s="103">
        <f t="shared" si="118"/>
        <v>853884.0996983049</v>
      </c>
      <c r="BG51" s="103">
        <f t="shared" si="118"/>
        <v>788796.50601010141</v>
      </c>
      <c r="BH51" s="103">
        <f t="shared" si="118"/>
        <v>858570.82711479231</v>
      </c>
      <c r="BI51" s="103">
        <f t="shared" si="118"/>
        <v>803161.4411460486</v>
      </c>
      <c r="BJ51" s="103">
        <f t="shared" si="118"/>
        <v>770629.24723751331</v>
      </c>
      <c r="BK51" s="103">
        <f t="shared" si="118"/>
        <v>836648.59499541589</v>
      </c>
      <c r="BL51" s="103">
        <f t="shared" si="118"/>
        <v>933327.19535166537</v>
      </c>
      <c r="BM51" s="103">
        <f>BL51+BM50</f>
        <v>990020.57108732883</v>
      </c>
      <c r="BN51" s="103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</row>
    <row r="52" spans="1:79" ht="46.5" customHeight="1">
      <c r="A52" s="1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</row>
    <row r="53" spans="1:79" ht="101.25" customHeight="1">
      <c r="A53" s="111" t="s">
        <v>723</v>
      </c>
      <c r="B53" s="112">
        <f>IF(MIN(B51:BN51)&lt;0,MIN(B51:BN51)*-1,0)</f>
        <v>5099.4552944082825</v>
      </c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</row>
    <row r="54" spans="1:79" ht="26.25" customHeight="1">
      <c r="A54" s="1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0"/>
      <c r="BI54" s="380"/>
      <c r="BJ54" s="380"/>
      <c r="BK54" s="380"/>
      <c r="BL54" s="380"/>
      <c r="BM54" s="380"/>
      <c r="BN54" s="380"/>
      <c r="BO54" s="380"/>
      <c r="BP54" s="380"/>
      <c r="BQ54" s="380"/>
      <c r="BR54" s="380"/>
      <c r="BS54" s="380"/>
      <c r="BT54" s="380"/>
      <c r="BU54" s="380"/>
      <c r="BV54" s="380"/>
      <c r="BW54" s="380"/>
      <c r="BX54" s="380"/>
      <c r="BY54" s="380"/>
      <c r="BZ54" s="380"/>
      <c r="CA54" s="380"/>
    </row>
    <row r="55" spans="1:79" ht="26.25" customHeight="1">
      <c r="A55" s="1"/>
      <c r="B55" s="380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  <c r="AZ55" s="380"/>
      <c r="BA55" s="380"/>
      <c r="BB55" s="380"/>
      <c r="BC55" s="380"/>
      <c r="BD55" s="380"/>
      <c r="BE55" s="380"/>
      <c r="BF55" s="380"/>
      <c r="BG55" s="380"/>
      <c r="BH55" s="380"/>
      <c r="BI55" s="380"/>
      <c r="BJ55" s="380"/>
      <c r="BK55" s="380"/>
      <c r="BL55" s="380"/>
      <c r="BM55" s="380"/>
      <c r="BN55" s="380"/>
      <c r="BO55" s="380"/>
      <c r="BP55" s="380"/>
      <c r="BQ55" s="380"/>
      <c r="BR55" s="380"/>
      <c r="BS55" s="380"/>
      <c r="BT55" s="380"/>
      <c r="BU55" s="380"/>
      <c r="BV55" s="380"/>
      <c r="BW55" s="380"/>
      <c r="BX55" s="380"/>
      <c r="BY55" s="380"/>
      <c r="BZ55" s="380"/>
      <c r="CA55" s="380"/>
    </row>
    <row r="56" spans="1:79" ht="26.25" customHeight="1">
      <c r="A56" s="1"/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0"/>
      <c r="BJ56" s="380"/>
      <c r="BK56" s="380"/>
      <c r="BL56" s="380"/>
      <c r="BM56" s="380"/>
      <c r="BN56" s="380"/>
      <c r="BO56" s="380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</row>
    <row r="57" spans="1:79" ht="26.25" customHeight="1">
      <c r="A57" s="1"/>
      <c r="B57" s="380"/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  <c r="AZ57" s="380"/>
      <c r="BA57" s="380"/>
      <c r="BB57" s="380"/>
      <c r="BC57" s="380"/>
      <c r="BD57" s="380"/>
      <c r="BE57" s="380"/>
      <c r="BF57" s="380"/>
      <c r="BG57" s="380"/>
      <c r="BH57" s="380"/>
      <c r="BI57" s="380"/>
      <c r="BJ57" s="380"/>
      <c r="BK57" s="380"/>
      <c r="BL57" s="380"/>
      <c r="BM57" s="380"/>
      <c r="BN57" s="380"/>
      <c r="BO57" s="380"/>
      <c r="BP57" s="380"/>
      <c r="BQ57" s="380"/>
      <c r="BR57" s="380"/>
      <c r="BS57" s="380"/>
      <c r="BT57" s="380"/>
      <c r="BU57" s="380"/>
      <c r="BV57" s="380"/>
      <c r="BW57" s="380"/>
      <c r="BX57" s="380"/>
      <c r="BY57" s="380"/>
      <c r="BZ57" s="380"/>
      <c r="CA57" s="380"/>
    </row>
    <row r="58" spans="1:79" ht="26.25" customHeight="1">
      <c r="A58" s="1"/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80"/>
      <c r="AW58" s="380"/>
      <c r="AX58" s="380"/>
      <c r="AY58" s="380"/>
      <c r="AZ58" s="380"/>
      <c r="BA58" s="380"/>
      <c r="BB58" s="380"/>
      <c r="BC58" s="380"/>
      <c r="BD58" s="380"/>
      <c r="BE58" s="380"/>
      <c r="BF58" s="380"/>
      <c r="BG58" s="380"/>
      <c r="BH58" s="380"/>
      <c r="BI58" s="380"/>
      <c r="BJ58" s="380"/>
      <c r="BK58" s="380"/>
      <c r="BL58" s="380"/>
      <c r="BM58" s="380"/>
      <c r="BN58" s="380"/>
      <c r="BO58" s="380"/>
      <c r="BP58" s="380"/>
      <c r="BQ58" s="380"/>
      <c r="BR58" s="380"/>
      <c r="BS58" s="380"/>
      <c r="BT58" s="380"/>
      <c r="BU58" s="380"/>
      <c r="BV58" s="380"/>
      <c r="BW58" s="380"/>
      <c r="BX58" s="380"/>
      <c r="BY58" s="380"/>
      <c r="BZ58" s="380"/>
      <c r="CA58" s="380"/>
    </row>
    <row r="59" spans="1:79" ht="26.25" customHeight="1">
      <c r="A59" s="1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80"/>
      <c r="AW59" s="380"/>
      <c r="AX59" s="380"/>
      <c r="AY59" s="380"/>
      <c r="AZ59" s="380"/>
      <c r="BA59" s="380"/>
      <c r="BB59" s="380"/>
      <c r="BC59" s="380"/>
      <c r="BD59" s="380"/>
      <c r="BE59" s="380"/>
      <c r="BF59" s="380"/>
      <c r="BG59" s="380"/>
      <c r="BH59" s="380"/>
      <c r="BI59" s="380"/>
      <c r="BJ59" s="380"/>
      <c r="BK59" s="380"/>
      <c r="BL59" s="380"/>
      <c r="BM59" s="380"/>
      <c r="BN59" s="380"/>
      <c r="BO59" s="380"/>
      <c r="BP59" s="380"/>
      <c r="BQ59" s="380"/>
      <c r="BR59" s="380"/>
      <c r="BS59" s="380"/>
      <c r="BT59" s="380"/>
      <c r="BU59" s="380"/>
      <c r="BV59" s="380"/>
      <c r="BW59" s="380"/>
      <c r="BX59" s="380"/>
      <c r="BY59" s="380"/>
      <c r="BZ59" s="380"/>
      <c r="CA59" s="380"/>
    </row>
    <row r="60" spans="1:79" ht="26.25" customHeight="1">
      <c r="A60" s="1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80"/>
      <c r="AW60" s="380"/>
      <c r="AX60" s="380"/>
      <c r="AY60" s="380"/>
      <c r="AZ60" s="380"/>
      <c r="BA60" s="380"/>
      <c r="BB60" s="380"/>
      <c r="BC60" s="380"/>
      <c r="BD60" s="380"/>
      <c r="BE60" s="380"/>
      <c r="BF60" s="380"/>
      <c r="BG60" s="380"/>
      <c r="BH60" s="380"/>
      <c r="BI60" s="380"/>
      <c r="BJ60" s="380"/>
      <c r="BK60" s="380"/>
      <c r="BL60" s="380"/>
      <c r="BM60" s="380"/>
      <c r="BN60" s="380"/>
      <c r="BO60" s="380"/>
      <c r="BP60" s="380"/>
      <c r="BQ60" s="380"/>
      <c r="BR60" s="380"/>
      <c r="BS60" s="380"/>
      <c r="BT60" s="380"/>
      <c r="BU60" s="380"/>
      <c r="BV60" s="380"/>
      <c r="BW60" s="380"/>
      <c r="BX60" s="380"/>
      <c r="BY60" s="380"/>
      <c r="BZ60" s="380"/>
      <c r="CA60" s="380"/>
    </row>
    <row r="61" spans="1:79" ht="26.25" customHeight="1">
      <c r="A61" s="1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80"/>
      <c r="AW61" s="380"/>
      <c r="AX61" s="380"/>
      <c r="AY61" s="380"/>
      <c r="AZ61" s="380"/>
      <c r="BA61" s="380"/>
      <c r="BB61" s="380"/>
      <c r="BC61" s="380"/>
      <c r="BD61" s="380"/>
      <c r="BE61" s="380"/>
      <c r="BF61" s="380"/>
      <c r="BG61" s="380"/>
      <c r="BH61" s="380"/>
      <c r="BI61" s="380"/>
      <c r="BJ61" s="380"/>
      <c r="BK61" s="380"/>
      <c r="BL61" s="380"/>
      <c r="BM61" s="380"/>
      <c r="BN61" s="380"/>
      <c r="BO61" s="380"/>
      <c r="BP61" s="380"/>
      <c r="BQ61" s="380"/>
      <c r="BR61" s="380"/>
      <c r="BS61" s="380"/>
      <c r="BT61" s="380"/>
      <c r="BU61" s="380"/>
      <c r="BV61" s="380"/>
      <c r="BW61" s="380"/>
      <c r="BX61" s="380"/>
      <c r="BY61" s="380"/>
      <c r="BZ61" s="380"/>
      <c r="CA61" s="380"/>
    </row>
    <row r="62" spans="1:79" ht="26.25" customHeight="1">
      <c r="A62" s="1"/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80"/>
      <c r="AW62" s="380"/>
      <c r="AX62" s="380"/>
      <c r="AY62" s="380"/>
      <c r="AZ62" s="380"/>
      <c r="BA62" s="380"/>
      <c r="BB62" s="380"/>
      <c r="BC62" s="380"/>
      <c r="BD62" s="380"/>
      <c r="BE62" s="380"/>
      <c r="BF62" s="380"/>
      <c r="BG62" s="380"/>
      <c r="BH62" s="380"/>
      <c r="BI62" s="380"/>
      <c r="BJ62" s="380"/>
      <c r="BK62" s="380"/>
      <c r="BL62" s="380"/>
      <c r="BM62" s="380"/>
      <c r="BN62" s="380"/>
      <c r="BO62" s="380"/>
      <c r="BP62" s="380"/>
      <c r="BQ62" s="380"/>
      <c r="BR62" s="380"/>
      <c r="BS62" s="380"/>
      <c r="BT62" s="380"/>
      <c r="BU62" s="380"/>
      <c r="BV62" s="380"/>
      <c r="BW62" s="380"/>
      <c r="BX62" s="380"/>
      <c r="BY62" s="380"/>
      <c r="BZ62" s="380"/>
      <c r="CA62" s="380"/>
    </row>
    <row r="63" spans="1:79" ht="26.25" customHeight="1">
      <c r="A63" s="1"/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  <c r="AZ63" s="380"/>
      <c r="BA63" s="380"/>
      <c r="BB63" s="380"/>
      <c r="BC63" s="380"/>
      <c r="BD63" s="380"/>
      <c r="BE63" s="380"/>
      <c r="BF63" s="380"/>
      <c r="BG63" s="380"/>
      <c r="BH63" s="380"/>
      <c r="BI63" s="380"/>
      <c r="BJ63" s="380"/>
      <c r="BK63" s="380"/>
      <c r="BL63" s="380"/>
      <c r="BM63" s="380"/>
      <c r="BN63" s="380"/>
      <c r="BO63" s="380"/>
      <c r="BP63" s="380"/>
      <c r="BQ63" s="380"/>
      <c r="BR63" s="380"/>
      <c r="BS63" s="380"/>
      <c r="BT63" s="380"/>
      <c r="BU63" s="380"/>
      <c r="BV63" s="380"/>
      <c r="BW63" s="380"/>
      <c r="BX63" s="380"/>
      <c r="BY63" s="380"/>
      <c r="BZ63" s="380"/>
      <c r="CA63" s="380"/>
    </row>
    <row r="64" spans="1:79" ht="26.25" customHeight="1">
      <c r="A64" s="1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0"/>
      <c r="BJ64" s="380"/>
      <c r="BK64" s="380"/>
      <c r="BL64" s="380"/>
      <c r="BM64" s="380"/>
      <c r="BN64" s="380"/>
      <c r="BO64" s="380"/>
      <c r="BP64" s="380"/>
      <c r="BQ64" s="380"/>
      <c r="BR64" s="380"/>
      <c r="BS64" s="380"/>
      <c r="BT64" s="380"/>
      <c r="BU64" s="380"/>
      <c r="BV64" s="380"/>
      <c r="BW64" s="380"/>
      <c r="BX64" s="380"/>
      <c r="BY64" s="380"/>
      <c r="BZ64" s="380"/>
      <c r="CA64" s="380"/>
    </row>
    <row r="65" spans="1:79" ht="26.25" customHeight="1">
      <c r="A65" s="1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80"/>
      <c r="AW65" s="380"/>
      <c r="AX65" s="380"/>
      <c r="AY65" s="380"/>
      <c r="AZ65" s="380"/>
      <c r="BA65" s="380"/>
      <c r="BB65" s="380"/>
      <c r="BC65" s="380"/>
      <c r="BD65" s="380"/>
      <c r="BE65" s="380"/>
      <c r="BF65" s="380"/>
      <c r="BG65" s="380"/>
      <c r="BH65" s="380"/>
      <c r="BI65" s="380"/>
      <c r="BJ65" s="380"/>
      <c r="BK65" s="380"/>
      <c r="BL65" s="380"/>
      <c r="BM65" s="380"/>
      <c r="BN65" s="380"/>
      <c r="BO65" s="380"/>
      <c r="BP65" s="380"/>
      <c r="BQ65" s="380"/>
      <c r="BR65" s="380"/>
      <c r="BS65" s="380"/>
      <c r="BT65" s="380"/>
      <c r="BU65" s="380"/>
      <c r="BV65" s="380"/>
      <c r="BW65" s="380"/>
      <c r="BX65" s="380"/>
      <c r="BY65" s="380"/>
      <c r="BZ65" s="380"/>
      <c r="CA65" s="380"/>
    </row>
    <row r="66" spans="1:79" ht="26.25" customHeight="1">
      <c r="A66" s="1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0"/>
      <c r="AW66" s="380"/>
      <c r="AX66" s="380"/>
      <c r="AY66" s="380"/>
      <c r="AZ66" s="380"/>
      <c r="BA66" s="380"/>
      <c r="BB66" s="380"/>
      <c r="BC66" s="380"/>
      <c r="BD66" s="380"/>
      <c r="BE66" s="380"/>
      <c r="BF66" s="380"/>
      <c r="BG66" s="380"/>
      <c r="BH66" s="380"/>
      <c r="BI66" s="380"/>
      <c r="BJ66" s="380"/>
      <c r="BK66" s="380"/>
      <c r="BL66" s="380"/>
      <c r="BM66" s="380"/>
      <c r="BN66" s="380"/>
      <c r="BO66" s="380"/>
      <c r="BP66" s="380"/>
      <c r="BQ66" s="380"/>
      <c r="BR66" s="380"/>
      <c r="BS66" s="380"/>
      <c r="BT66" s="380"/>
      <c r="BU66" s="380"/>
      <c r="BV66" s="380"/>
      <c r="BW66" s="380"/>
      <c r="BX66" s="380"/>
      <c r="BY66" s="380"/>
      <c r="BZ66" s="380"/>
      <c r="CA66" s="380"/>
    </row>
    <row r="67" spans="1:79" ht="26.25" customHeight="1">
      <c r="A67" s="1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  <c r="AZ67" s="380"/>
      <c r="BA67" s="380"/>
      <c r="BB67" s="380"/>
      <c r="BC67" s="380"/>
      <c r="BD67" s="380"/>
      <c r="BE67" s="380"/>
      <c r="BF67" s="380"/>
      <c r="BG67" s="380"/>
      <c r="BH67" s="380"/>
      <c r="BI67" s="380"/>
      <c r="BJ67" s="380"/>
      <c r="BK67" s="380"/>
      <c r="BL67" s="380"/>
      <c r="BM67" s="380"/>
      <c r="BN67" s="380"/>
      <c r="BO67" s="380"/>
      <c r="BP67" s="380"/>
      <c r="BQ67" s="380"/>
      <c r="BR67" s="380"/>
      <c r="BS67" s="380"/>
      <c r="BT67" s="380"/>
      <c r="BU67" s="380"/>
      <c r="BV67" s="380"/>
      <c r="BW67" s="380"/>
      <c r="BX67" s="380"/>
      <c r="BY67" s="380"/>
      <c r="BZ67" s="380"/>
      <c r="CA67" s="380"/>
    </row>
    <row r="68" spans="1:79" ht="26.25" customHeight="1">
      <c r="A68" s="1"/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0"/>
      <c r="BJ68" s="380"/>
      <c r="BK68" s="380"/>
      <c r="BL68" s="380"/>
      <c r="BM68" s="380"/>
      <c r="BN68" s="380"/>
      <c r="BO68" s="380"/>
      <c r="BP68" s="380"/>
      <c r="BQ68" s="380"/>
      <c r="BR68" s="380"/>
      <c r="BS68" s="380"/>
      <c r="BT68" s="380"/>
      <c r="BU68" s="380"/>
      <c r="BV68" s="380"/>
      <c r="BW68" s="380"/>
      <c r="BX68" s="380"/>
      <c r="BY68" s="380"/>
      <c r="BZ68" s="380"/>
      <c r="CA68" s="380"/>
    </row>
    <row r="69" spans="1:79" ht="26.25" customHeight="1">
      <c r="A69" s="1"/>
      <c r="B69" s="380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80"/>
      <c r="AW69" s="380"/>
      <c r="AX69" s="380"/>
      <c r="AY69" s="380"/>
      <c r="AZ69" s="380"/>
      <c r="BA69" s="380"/>
      <c r="BB69" s="380"/>
      <c r="BC69" s="380"/>
      <c r="BD69" s="380"/>
      <c r="BE69" s="380"/>
      <c r="BF69" s="380"/>
      <c r="BG69" s="380"/>
      <c r="BH69" s="380"/>
      <c r="BI69" s="380"/>
      <c r="BJ69" s="380"/>
      <c r="BK69" s="380"/>
      <c r="BL69" s="380"/>
      <c r="BM69" s="380"/>
      <c r="BN69" s="380"/>
      <c r="BO69" s="380"/>
      <c r="BP69" s="380"/>
      <c r="BQ69" s="380"/>
      <c r="BR69" s="380"/>
      <c r="BS69" s="380"/>
      <c r="BT69" s="380"/>
      <c r="BU69" s="380"/>
      <c r="BV69" s="380"/>
      <c r="BW69" s="380"/>
      <c r="BX69" s="380"/>
      <c r="BY69" s="380"/>
      <c r="BZ69" s="380"/>
      <c r="CA69" s="380"/>
    </row>
    <row r="70" spans="1:79" ht="26.25" customHeight="1">
      <c r="A70" s="1"/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80"/>
      <c r="AW70" s="380"/>
      <c r="AX70" s="380"/>
      <c r="AY70" s="380"/>
      <c r="AZ70" s="380"/>
      <c r="BA70" s="380"/>
      <c r="BB70" s="380"/>
      <c r="BC70" s="380"/>
      <c r="BD70" s="380"/>
      <c r="BE70" s="380"/>
      <c r="BF70" s="380"/>
      <c r="BG70" s="380"/>
      <c r="BH70" s="380"/>
      <c r="BI70" s="380"/>
      <c r="BJ70" s="380"/>
      <c r="BK70" s="380"/>
      <c r="BL70" s="380"/>
      <c r="BM70" s="380"/>
      <c r="BN70" s="380"/>
      <c r="BO70" s="380"/>
      <c r="BP70" s="380"/>
      <c r="BQ70" s="380"/>
      <c r="BR70" s="380"/>
      <c r="BS70" s="380"/>
      <c r="BT70" s="380"/>
      <c r="BU70" s="380"/>
      <c r="BV70" s="380"/>
      <c r="BW70" s="380"/>
      <c r="BX70" s="380"/>
      <c r="BY70" s="380"/>
      <c r="BZ70" s="380"/>
      <c r="CA70" s="380"/>
    </row>
    <row r="71" spans="1:79" ht="26.25" customHeight="1">
      <c r="A71" s="1"/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/>
      <c r="AW71" s="380"/>
      <c r="AX71" s="380"/>
      <c r="AY71" s="380"/>
      <c r="AZ71" s="380"/>
      <c r="BA71" s="380"/>
      <c r="BB71" s="380"/>
      <c r="BC71" s="380"/>
      <c r="BD71" s="380"/>
      <c r="BE71" s="380"/>
      <c r="BF71" s="380"/>
      <c r="BG71" s="380"/>
      <c r="BH71" s="380"/>
      <c r="BI71" s="380"/>
      <c r="BJ71" s="380"/>
      <c r="BK71" s="380"/>
      <c r="BL71" s="380"/>
      <c r="BM71" s="380"/>
      <c r="BN71" s="380"/>
      <c r="BO71" s="380"/>
      <c r="BP71" s="380"/>
      <c r="BQ71" s="380"/>
      <c r="BR71" s="380"/>
      <c r="BS71" s="380"/>
      <c r="BT71" s="380"/>
      <c r="BU71" s="380"/>
      <c r="BV71" s="380"/>
      <c r="BW71" s="380"/>
      <c r="BX71" s="380"/>
      <c r="BY71" s="380"/>
      <c r="BZ71" s="380"/>
      <c r="CA71" s="380"/>
    </row>
    <row r="72" spans="1:79" ht="26.25" customHeight="1">
      <c r="A72" s="1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0"/>
      <c r="BJ72" s="380"/>
      <c r="BK72" s="380"/>
      <c r="BL72" s="380"/>
      <c r="BM72" s="380"/>
      <c r="BN72" s="380"/>
      <c r="BO72" s="380"/>
      <c r="BP72" s="380"/>
      <c r="BQ72" s="380"/>
      <c r="BR72" s="380"/>
      <c r="BS72" s="380"/>
      <c r="BT72" s="380"/>
      <c r="BU72" s="380"/>
      <c r="BV72" s="380"/>
      <c r="BW72" s="380"/>
      <c r="BX72" s="380"/>
      <c r="BY72" s="380"/>
      <c r="BZ72" s="380"/>
      <c r="CA72" s="380"/>
    </row>
    <row r="73" spans="1:79" ht="26.25" customHeight="1">
      <c r="A73" s="1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80"/>
      <c r="AW73" s="380"/>
      <c r="AX73" s="380"/>
      <c r="AY73" s="380"/>
      <c r="AZ73" s="380"/>
      <c r="BA73" s="380"/>
      <c r="BB73" s="380"/>
      <c r="BC73" s="380"/>
      <c r="BD73" s="380"/>
      <c r="BE73" s="380"/>
      <c r="BF73" s="380"/>
      <c r="BG73" s="380"/>
      <c r="BH73" s="380"/>
      <c r="BI73" s="380"/>
      <c r="BJ73" s="380"/>
      <c r="BK73" s="380"/>
      <c r="BL73" s="380"/>
      <c r="BM73" s="380"/>
      <c r="BN73" s="380"/>
      <c r="BO73" s="380"/>
      <c r="BP73" s="380"/>
      <c r="BQ73" s="380"/>
      <c r="BR73" s="380"/>
      <c r="BS73" s="380"/>
      <c r="BT73" s="380"/>
      <c r="BU73" s="380"/>
      <c r="BV73" s="380"/>
      <c r="BW73" s="380"/>
      <c r="BX73" s="380"/>
      <c r="BY73" s="380"/>
      <c r="BZ73" s="380"/>
      <c r="CA73" s="380"/>
    </row>
    <row r="74" spans="1:79" ht="26.25" customHeight="1">
      <c r="A74" s="1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0"/>
      <c r="BK74" s="380"/>
      <c r="BL74" s="380"/>
      <c r="BM74" s="380"/>
      <c r="BN74" s="380"/>
      <c r="BO74" s="380"/>
      <c r="BP74" s="380"/>
      <c r="BQ74" s="380"/>
      <c r="BR74" s="380"/>
      <c r="BS74" s="380"/>
      <c r="BT74" s="380"/>
      <c r="BU74" s="380"/>
      <c r="BV74" s="380"/>
      <c r="BW74" s="380"/>
      <c r="BX74" s="380"/>
      <c r="BY74" s="380"/>
      <c r="BZ74" s="380"/>
      <c r="CA74" s="380"/>
    </row>
    <row r="75" spans="1:79" ht="26.25" customHeight="1">
      <c r="A75" s="1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80"/>
      <c r="AW75" s="380"/>
      <c r="AX75" s="380"/>
      <c r="AY75" s="380"/>
      <c r="AZ75" s="380"/>
      <c r="BA75" s="380"/>
      <c r="BB75" s="380"/>
      <c r="BC75" s="380"/>
      <c r="BD75" s="380"/>
      <c r="BE75" s="380"/>
      <c r="BF75" s="380"/>
      <c r="BG75" s="380"/>
      <c r="BH75" s="380"/>
      <c r="BI75" s="380"/>
      <c r="BJ75" s="380"/>
      <c r="BK75" s="380"/>
      <c r="BL75" s="380"/>
      <c r="BM75" s="380"/>
      <c r="BN75" s="380"/>
      <c r="BO75" s="380"/>
      <c r="BP75" s="380"/>
      <c r="BQ75" s="380"/>
      <c r="BR75" s="380"/>
      <c r="BS75" s="380"/>
      <c r="BT75" s="380"/>
      <c r="BU75" s="380"/>
      <c r="BV75" s="380"/>
      <c r="BW75" s="380"/>
      <c r="BX75" s="380"/>
      <c r="BY75" s="380"/>
      <c r="BZ75" s="380"/>
      <c r="CA75" s="380"/>
    </row>
    <row r="76" spans="1:79" ht="26.25" customHeight="1">
      <c r="A76" s="1"/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0"/>
      <c r="BK76" s="380"/>
      <c r="BL76" s="380"/>
      <c r="BM76" s="380"/>
      <c r="BN76" s="380"/>
      <c r="BO76" s="380"/>
      <c r="BP76" s="380"/>
      <c r="BQ76" s="380"/>
      <c r="BR76" s="380"/>
      <c r="BS76" s="380"/>
      <c r="BT76" s="380"/>
      <c r="BU76" s="380"/>
      <c r="BV76" s="380"/>
      <c r="BW76" s="380"/>
      <c r="BX76" s="380"/>
      <c r="BY76" s="380"/>
      <c r="BZ76" s="380"/>
      <c r="CA76" s="380"/>
    </row>
    <row r="77" spans="1:79" ht="26.25" customHeight="1">
      <c r="A77" s="1"/>
      <c r="B77" s="380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80"/>
      <c r="AW77" s="380"/>
      <c r="AX77" s="380"/>
      <c r="AY77" s="380"/>
      <c r="AZ77" s="380"/>
      <c r="BA77" s="380"/>
      <c r="BB77" s="380"/>
      <c r="BC77" s="380"/>
      <c r="BD77" s="380"/>
      <c r="BE77" s="380"/>
      <c r="BF77" s="380"/>
      <c r="BG77" s="380"/>
      <c r="BH77" s="380"/>
      <c r="BI77" s="380"/>
      <c r="BJ77" s="380"/>
      <c r="BK77" s="380"/>
      <c r="BL77" s="380"/>
      <c r="BM77" s="380"/>
      <c r="BN77" s="380"/>
      <c r="BO77" s="380"/>
      <c r="BP77" s="380"/>
      <c r="BQ77" s="380"/>
      <c r="BR77" s="380"/>
      <c r="BS77" s="380"/>
      <c r="BT77" s="380"/>
      <c r="BU77" s="380"/>
      <c r="BV77" s="380"/>
      <c r="BW77" s="380"/>
      <c r="BX77" s="380"/>
      <c r="BY77" s="380"/>
      <c r="BZ77" s="380"/>
      <c r="CA77" s="380"/>
    </row>
    <row r="78" spans="1:79" ht="26.25" customHeight="1">
      <c r="A78" s="1"/>
      <c r="B78" s="380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  <c r="AZ78" s="380"/>
      <c r="BA78" s="380"/>
      <c r="BB78" s="380"/>
      <c r="BC78" s="380"/>
      <c r="BD78" s="380"/>
      <c r="BE78" s="380"/>
      <c r="BF78" s="380"/>
      <c r="BG78" s="380"/>
      <c r="BH78" s="380"/>
      <c r="BI78" s="380"/>
      <c r="BJ78" s="380"/>
      <c r="BK78" s="380"/>
      <c r="BL78" s="380"/>
      <c r="BM78" s="380"/>
      <c r="BN78" s="380"/>
      <c r="BO78" s="380"/>
      <c r="BP78" s="380"/>
      <c r="BQ78" s="380"/>
      <c r="BR78" s="380"/>
      <c r="BS78" s="380"/>
      <c r="BT78" s="380"/>
      <c r="BU78" s="380"/>
      <c r="BV78" s="380"/>
      <c r="BW78" s="380"/>
      <c r="BX78" s="380"/>
      <c r="BY78" s="380"/>
      <c r="BZ78" s="380"/>
      <c r="CA78" s="380"/>
    </row>
    <row r="79" spans="1:79" ht="26.25" customHeight="1">
      <c r="A79" s="1"/>
      <c r="B79" s="380"/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80"/>
      <c r="AW79" s="380"/>
      <c r="AX79" s="380"/>
      <c r="AY79" s="380"/>
      <c r="AZ79" s="380"/>
      <c r="BA79" s="380"/>
      <c r="BB79" s="380"/>
      <c r="BC79" s="380"/>
      <c r="BD79" s="380"/>
      <c r="BE79" s="380"/>
      <c r="BF79" s="380"/>
      <c r="BG79" s="380"/>
      <c r="BH79" s="380"/>
      <c r="BI79" s="380"/>
      <c r="BJ79" s="380"/>
      <c r="BK79" s="380"/>
      <c r="BL79" s="380"/>
      <c r="BM79" s="380"/>
      <c r="BN79" s="380"/>
      <c r="BO79" s="380"/>
      <c r="BP79" s="380"/>
      <c r="BQ79" s="380"/>
      <c r="BR79" s="380"/>
      <c r="BS79" s="380"/>
      <c r="BT79" s="380"/>
      <c r="BU79" s="380"/>
      <c r="BV79" s="380"/>
      <c r="BW79" s="380"/>
      <c r="BX79" s="380"/>
      <c r="BY79" s="380"/>
      <c r="BZ79" s="380"/>
      <c r="CA79" s="380"/>
    </row>
    <row r="80" spans="1:79" ht="26.25" customHeight="1">
      <c r="A80" s="1"/>
      <c r="B80" s="380"/>
      <c r="C80" s="380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0"/>
      <c r="BJ80" s="380"/>
      <c r="BK80" s="380"/>
      <c r="BL80" s="380"/>
      <c r="BM80" s="380"/>
      <c r="BN80" s="380"/>
      <c r="BO80" s="380"/>
      <c r="BP80" s="380"/>
      <c r="BQ80" s="380"/>
      <c r="BR80" s="380"/>
      <c r="BS80" s="380"/>
      <c r="BT80" s="380"/>
      <c r="BU80" s="380"/>
      <c r="BV80" s="380"/>
      <c r="BW80" s="380"/>
      <c r="BX80" s="380"/>
      <c r="BY80" s="380"/>
      <c r="BZ80" s="380"/>
      <c r="CA80" s="380"/>
    </row>
    <row r="81" spans="1:79" ht="26.25" customHeight="1">
      <c r="A81" s="1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80"/>
      <c r="AW81" s="380"/>
      <c r="AX81" s="380"/>
      <c r="AY81" s="380"/>
      <c r="AZ81" s="380"/>
      <c r="BA81" s="380"/>
      <c r="BB81" s="380"/>
      <c r="BC81" s="380"/>
      <c r="BD81" s="380"/>
      <c r="BE81" s="380"/>
      <c r="BF81" s="380"/>
      <c r="BG81" s="380"/>
      <c r="BH81" s="380"/>
      <c r="BI81" s="380"/>
      <c r="BJ81" s="380"/>
      <c r="BK81" s="380"/>
      <c r="BL81" s="380"/>
      <c r="BM81" s="380"/>
      <c r="BN81" s="380"/>
      <c r="BO81" s="380"/>
      <c r="BP81" s="380"/>
      <c r="BQ81" s="380"/>
      <c r="BR81" s="380"/>
      <c r="BS81" s="380"/>
      <c r="BT81" s="380"/>
      <c r="BU81" s="380"/>
      <c r="BV81" s="380"/>
      <c r="BW81" s="380"/>
      <c r="BX81" s="380"/>
      <c r="BY81" s="380"/>
      <c r="BZ81" s="380"/>
      <c r="CA81" s="380"/>
    </row>
    <row r="82" spans="1:79" ht="26.25" customHeight="1">
      <c r="A82" s="1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  <c r="AZ82" s="380"/>
      <c r="BA82" s="380"/>
      <c r="BB82" s="380"/>
      <c r="BC82" s="380"/>
      <c r="BD82" s="380"/>
      <c r="BE82" s="380"/>
      <c r="BF82" s="380"/>
      <c r="BG82" s="380"/>
      <c r="BH82" s="380"/>
      <c r="BI82" s="380"/>
      <c r="BJ82" s="380"/>
      <c r="BK82" s="380"/>
      <c r="BL82" s="380"/>
      <c r="BM82" s="380"/>
      <c r="BN82" s="380"/>
      <c r="BO82" s="380"/>
      <c r="BP82" s="380"/>
      <c r="BQ82" s="380"/>
      <c r="BR82" s="380"/>
      <c r="BS82" s="380"/>
      <c r="BT82" s="380"/>
      <c r="BU82" s="380"/>
      <c r="BV82" s="380"/>
      <c r="BW82" s="380"/>
      <c r="BX82" s="380"/>
      <c r="BY82" s="380"/>
      <c r="BZ82" s="380"/>
      <c r="CA82" s="380"/>
    </row>
    <row r="83" spans="1:79" ht="26.25" customHeight="1">
      <c r="A83" s="1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  <c r="AZ83" s="380"/>
      <c r="BA83" s="380"/>
      <c r="BB83" s="380"/>
      <c r="BC83" s="380"/>
      <c r="BD83" s="380"/>
      <c r="BE83" s="380"/>
      <c r="BF83" s="380"/>
      <c r="BG83" s="380"/>
      <c r="BH83" s="380"/>
      <c r="BI83" s="380"/>
      <c r="BJ83" s="380"/>
      <c r="BK83" s="380"/>
      <c r="BL83" s="380"/>
      <c r="BM83" s="380"/>
      <c r="BN83" s="380"/>
      <c r="BO83" s="380"/>
      <c r="BP83" s="380"/>
      <c r="BQ83" s="380"/>
      <c r="BR83" s="380"/>
      <c r="BS83" s="380"/>
      <c r="BT83" s="380"/>
      <c r="BU83" s="380"/>
      <c r="BV83" s="380"/>
      <c r="BW83" s="380"/>
      <c r="BX83" s="380"/>
      <c r="BY83" s="380"/>
      <c r="BZ83" s="380"/>
      <c r="CA83" s="380"/>
    </row>
    <row r="84" spans="1:79" ht="26.25" customHeight="1">
      <c r="A84" s="1"/>
      <c r="B84" s="380"/>
      <c r="C84" s="380"/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0"/>
      <c r="BJ84" s="380"/>
      <c r="BK84" s="380"/>
      <c r="BL84" s="380"/>
      <c r="BM84" s="380"/>
      <c r="BN84" s="380"/>
      <c r="BO84" s="380"/>
      <c r="BP84" s="380"/>
      <c r="BQ84" s="380"/>
      <c r="BR84" s="380"/>
      <c r="BS84" s="380"/>
      <c r="BT84" s="380"/>
      <c r="BU84" s="380"/>
      <c r="BV84" s="380"/>
      <c r="BW84" s="380"/>
      <c r="BX84" s="380"/>
      <c r="BY84" s="380"/>
      <c r="BZ84" s="380"/>
      <c r="CA84" s="380"/>
    </row>
    <row r="85" spans="1:79" ht="26.25" customHeight="1">
      <c r="A85" s="1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0"/>
      <c r="AW85" s="380"/>
      <c r="AX85" s="380"/>
      <c r="AY85" s="380"/>
      <c r="AZ85" s="380"/>
      <c r="BA85" s="380"/>
      <c r="BB85" s="380"/>
      <c r="BC85" s="380"/>
      <c r="BD85" s="380"/>
      <c r="BE85" s="380"/>
      <c r="BF85" s="380"/>
      <c r="BG85" s="380"/>
      <c r="BH85" s="380"/>
      <c r="BI85" s="380"/>
      <c r="BJ85" s="380"/>
      <c r="BK85" s="380"/>
      <c r="BL85" s="380"/>
      <c r="BM85" s="380"/>
      <c r="BN85" s="380"/>
      <c r="BO85" s="380"/>
      <c r="BP85" s="380"/>
      <c r="BQ85" s="380"/>
      <c r="BR85" s="380"/>
      <c r="BS85" s="380"/>
      <c r="BT85" s="380"/>
      <c r="BU85" s="380"/>
      <c r="BV85" s="380"/>
      <c r="BW85" s="380"/>
      <c r="BX85" s="380"/>
      <c r="BY85" s="380"/>
      <c r="BZ85" s="380"/>
      <c r="CA85" s="380"/>
    </row>
    <row r="86" spans="1:79" ht="26.25" customHeight="1">
      <c r="A86" s="1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0"/>
      <c r="AW86" s="380"/>
      <c r="AX86" s="380"/>
      <c r="AY86" s="380"/>
      <c r="AZ86" s="380"/>
      <c r="BA86" s="380"/>
      <c r="BB86" s="380"/>
      <c r="BC86" s="380"/>
      <c r="BD86" s="380"/>
      <c r="BE86" s="380"/>
      <c r="BF86" s="380"/>
      <c r="BG86" s="380"/>
      <c r="BH86" s="380"/>
      <c r="BI86" s="380"/>
      <c r="BJ86" s="380"/>
      <c r="BK86" s="380"/>
      <c r="BL86" s="380"/>
      <c r="BM86" s="380"/>
      <c r="BN86" s="380"/>
      <c r="BO86" s="380"/>
      <c r="BP86" s="380"/>
      <c r="BQ86" s="380"/>
      <c r="BR86" s="380"/>
      <c r="BS86" s="380"/>
      <c r="BT86" s="380"/>
      <c r="BU86" s="380"/>
      <c r="BV86" s="380"/>
      <c r="BW86" s="380"/>
      <c r="BX86" s="380"/>
      <c r="BY86" s="380"/>
      <c r="BZ86" s="380"/>
      <c r="CA86" s="380"/>
    </row>
    <row r="87" spans="1:79" ht="26.25" customHeight="1">
      <c r="A87" s="1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80"/>
      <c r="AW87" s="380"/>
      <c r="AX87" s="380"/>
      <c r="AY87" s="380"/>
      <c r="AZ87" s="380"/>
      <c r="BA87" s="380"/>
      <c r="BB87" s="380"/>
      <c r="BC87" s="380"/>
      <c r="BD87" s="380"/>
      <c r="BE87" s="380"/>
      <c r="BF87" s="380"/>
      <c r="BG87" s="380"/>
      <c r="BH87" s="380"/>
      <c r="BI87" s="380"/>
      <c r="BJ87" s="380"/>
      <c r="BK87" s="380"/>
      <c r="BL87" s="380"/>
      <c r="BM87" s="380"/>
      <c r="BN87" s="380"/>
      <c r="BO87" s="380"/>
      <c r="BP87" s="380"/>
      <c r="BQ87" s="380"/>
      <c r="BR87" s="380"/>
      <c r="BS87" s="380"/>
      <c r="BT87" s="380"/>
      <c r="BU87" s="380"/>
      <c r="BV87" s="380"/>
      <c r="BW87" s="380"/>
      <c r="BX87" s="380"/>
      <c r="BY87" s="380"/>
      <c r="BZ87" s="380"/>
      <c r="CA87" s="380"/>
    </row>
    <row r="88" spans="1:79" ht="26.25" customHeight="1">
      <c r="A88" s="1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80"/>
      <c r="AW88" s="380"/>
      <c r="AX88" s="380"/>
      <c r="AY88" s="380"/>
      <c r="AZ88" s="380"/>
      <c r="BA88" s="380"/>
      <c r="BB88" s="380"/>
      <c r="BC88" s="380"/>
      <c r="BD88" s="380"/>
      <c r="BE88" s="380"/>
      <c r="BF88" s="380"/>
      <c r="BG88" s="380"/>
      <c r="BH88" s="380"/>
      <c r="BI88" s="380"/>
      <c r="BJ88" s="380"/>
      <c r="BK88" s="380"/>
      <c r="BL88" s="380"/>
      <c r="BM88" s="380"/>
      <c r="BN88" s="380"/>
      <c r="BO88" s="380"/>
      <c r="BP88" s="380"/>
      <c r="BQ88" s="380"/>
      <c r="BR88" s="380"/>
      <c r="BS88" s="380"/>
      <c r="BT88" s="380"/>
      <c r="BU88" s="380"/>
      <c r="BV88" s="380"/>
      <c r="BW88" s="380"/>
      <c r="BX88" s="380"/>
      <c r="BY88" s="380"/>
      <c r="BZ88" s="380"/>
      <c r="CA88" s="380"/>
    </row>
    <row r="89" spans="1:79" ht="26.25" customHeight="1">
      <c r="A89" s="1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  <c r="AZ89" s="380"/>
      <c r="BA89" s="380"/>
      <c r="BB89" s="380"/>
      <c r="BC89" s="380"/>
      <c r="BD89" s="380"/>
      <c r="BE89" s="380"/>
      <c r="BF89" s="380"/>
      <c r="BG89" s="380"/>
      <c r="BH89" s="380"/>
      <c r="BI89" s="380"/>
      <c r="BJ89" s="380"/>
      <c r="BK89" s="380"/>
      <c r="BL89" s="380"/>
      <c r="BM89" s="380"/>
      <c r="BN89" s="380"/>
      <c r="BO89" s="380"/>
      <c r="BP89" s="380"/>
      <c r="BQ89" s="380"/>
      <c r="BR89" s="380"/>
      <c r="BS89" s="380"/>
      <c r="BT89" s="380"/>
      <c r="BU89" s="380"/>
      <c r="BV89" s="380"/>
      <c r="BW89" s="380"/>
      <c r="BX89" s="380"/>
      <c r="BY89" s="380"/>
      <c r="BZ89" s="380"/>
      <c r="CA89" s="380"/>
    </row>
    <row r="90" spans="1:79" ht="26.25" customHeight="1">
      <c r="A90" s="1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80"/>
      <c r="AW90" s="380"/>
      <c r="AX90" s="380"/>
      <c r="AY90" s="380"/>
      <c r="AZ90" s="380"/>
      <c r="BA90" s="380"/>
      <c r="BB90" s="380"/>
      <c r="BC90" s="380"/>
      <c r="BD90" s="380"/>
      <c r="BE90" s="380"/>
      <c r="BF90" s="380"/>
      <c r="BG90" s="380"/>
      <c r="BH90" s="380"/>
      <c r="BI90" s="380"/>
      <c r="BJ90" s="380"/>
      <c r="BK90" s="380"/>
      <c r="BL90" s="380"/>
      <c r="BM90" s="380"/>
      <c r="BN90" s="380"/>
      <c r="BO90" s="380"/>
      <c r="BP90" s="380"/>
      <c r="BQ90" s="380"/>
      <c r="BR90" s="380"/>
      <c r="BS90" s="380"/>
      <c r="BT90" s="380"/>
      <c r="BU90" s="380"/>
      <c r="BV90" s="380"/>
      <c r="BW90" s="380"/>
      <c r="BX90" s="380"/>
      <c r="BY90" s="380"/>
      <c r="BZ90" s="380"/>
      <c r="CA90" s="380"/>
    </row>
    <row r="91" spans="1:79" ht="26.25" customHeight="1">
      <c r="A91" s="1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  <c r="AZ91" s="380"/>
      <c r="BA91" s="380"/>
      <c r="BB91" s="380"/>
      <c r="BC91" s="380"/>
      <c r="BD91" s="380"/>
      <c r="BE91" s="380"/>
      <c r="BF91" s="380"/>
      <c r="BG91" s="380"/>
      <c r="BH91" s="380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80"/>
      <c r="BU91" s="380"/>
      <c r="BV91" s="380"/>
      <c r="BW91" s="380"/>
      <c r="BX91" s="380"/>
      <c r="BY91" s="380"/>
      <c r="BZ91" s="380"/>
      <c r="CA91" s="380"/>
    </row>
    <row r="92" spans="1:79" ht="26.25" customHeight="1">
      <c r="A92" s="1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  <c r="AZ92" s="380"/>
      <c r="BA92" s="380"/>
      <c r="BB92" s="380"/>
      <c r="BC92" s="380"/>
      <c r="BD92" s="380"/>
      <c r="BE92" s="380"/>
      <c r="BF92" s="380"/>
      <c r="BG92" s="380"/>
      <c r="BH92" s="380"/>
      <c r="BI92" s="380"/>
      <c r="BJ92" s="380"/>
      <c r="BK92" s="380"/>
      <c r="BL92" s="380"/>
      <c r="BM92" s="380"/>
      <c r="BN92" s="380"/>
      <c r="BO92" s="380"/>
      <c r="BP92" s="380"/>
      <c r="BQ92" s="380"/>
      <c r="BR92" s="380"/>
      <c r="BS92" s="380"/>
      <c r="BT92" s="380"/>
      <c r="BU92" s="380"/>
      <c r="BV92" s="380"/>
      <c r="BW92" s="380"/>
      <c r="BX92" s="380"/>
      <c r="BY92" s="380"/>
      <c r="BZ92" s="380"/>
      <c r="CA92" s="380"/>
    </row>
    <row r="93" spans="1:79" ht="26.25" customHeight="1">
      <c r="A93" s="1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80"/>
      <c r="AY93" s="380"/>
      <c r="AZ93" s="380"/>
      <c r="BA93" s="380"/>
      <c r="BB93" s="380"/>
      <c r="BC93" s="380"/>
      <c r="BD93" s="380"/>
      <c r="BE93" s="380"/>
      <c r="BF93" s="380"/>
      <c r="BG93" s="380"/>
      <c r="BH93" s="380"/>
      <c r="BI93" s="380"/>
      <c r="BJ93" s="380"/>
      <c r="BK93" s="380"/>
      <c r="BL93" s="380"/>
      <c r="BM93" s="380"/>
      <c r="BN93" s="380"/>
      <c r="BO93" s="380"/>
      <c r="BP93" s="380"/>
      <c r="BQ93" s="380"/>
      <c r="BR93" s="380"/>
      <c r="BS93" s="380"/>
      <c r="BT93" s="380"/>
      <c r="BU93" s="380"/>
      <c r="BV93" s="380"/>
      <c r="BW93" s="380"/>
      <c r="BX93" s="380"/>
      <c r="BY93" s="380"/>
      <c r="BZ93" s="380"/>
      <c r="CA93" s="380"/>
    </row>
    <row r="94" spans="1:79" ht="26.25" customHeight="1">
      <c r="A94" s="1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  <c r="AZ94" s="380"/>
      <c r="BA94" s="380"/>
      <c r="BB94" s="380"/>
      <c r="BC94" s="380"/>
      <c r="BD94" s="380"/>
      <c r="BE94" s="380"/>
      <c r="BF94" s="380"/>
      <c r="BG94" s="380"/>
      <c r="BH94" s="380"/>
      <c r="BI94" s="380"/>
      <c r="BJ94" s="380"/>
      <c r="BK94" s="380"/>
      <c r="BL94" s="380"/>
      <c r="BM94" s="380"/>
      <c r="BN94" s="380"/>
      <c r="BO94" s="380"/>
      <c r="BP94" s="380"/>
      <c r="BQ94" s="380"/>
      <c r="BR94" s="380"/>
      <c r="BS94" s="380"/>
      <c r="BT94" s="380"/>
      <c r="BU94" s="380"/>
      <c r="BV94" s="380"/>
      <c r="BW94" s="380"/>
      <c r="BX94" s="380"/>
      <c r="BY94" s="380"/>
      <c r="BZ94" s="380"/>
      <c r="CA94" s="380"/>
    </row>
    <row r="95" spans="1:79" ht="26.25" customHeight="1">
      <c r="A95" s="1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  <c r="AZ95" s="380"/>
      <c r="BA95" s="380"/>
      <c r="BB95" s="380"/>
      <c r="BC95" s="380"/>
      <c r="BD95" s="380"/>
      <c r="BE95" s="380"/>
      <c r="BF95" s="380"/>
      <c r="BG95" s="380"/>
      <c r="BH95" s="380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  <c r="BU95" s="380"/>
      <c r="BV95" s="380"/>
      <c r="BW95" s="380"/>
      <c r="BX95" s="380"/>
      <c r="BY95" s="380"/>
      <c r="BZ95" s="380"/>
      <c r="CA95" s="380"/>
    </row>
    <row r="96" spans="1:79" ht="26.25" customHeight="1">
      <c r="A96" s="1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  <c r="AZ96" s="380"/>
      <c r="BA96" s="380"/>
      <c r="BB96" s="380"/>
      <c r="BC96" s="380"/>
      <c r="BD96" s="380"/>
      <c r="BE96" s="380"/>
      <c r="BF96" s="380"/>
      <c r="BG96" s="380"/>
      <c r="BH96" s="380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  <c r="BU96" s="380"/>
      <c r="BV96" s="380"/>
      <c r="BW96" s="380"/>
      <c r="BX96" s="380"/>
      <c r="BY96" s="380"/>
      <c r="BZ96" s="380"/>
      <c r="CA96" s="380"/>
    </row>
    <row r="97" spans="1:79" ht="26.25" customHeight="1">
      <c r="A97" s="1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  <c r="AZ97" s="380"/>
      <c r="BA97" s="380"/>
      <c r="BB97" s="380"/>
      <c r="BC97" s="380"/>
      <c r="BD97" s="380"/>
      <c r="BE97" s="380"/>
      <c r="BF97" s="380"/>
      <c r="BG97" s="380"/>
      <c r="BH97" s="380"/>
      <c r="BI97" s="380"/>
      <c r="BJ97" s="380"/>
      <c r="BK97" s="380"/>
      <c r="BL97" s="380"/>
      <c r="BM97" s="380"/>
      <c r="BN97" s="380"/>
      <c r="BO97" s="380"/>
      <c r="BP97" s="380"/>
      <c r="BQ97" s="380"/>
      <c r="BR97" s="380"/>
      <c r="BS97" s="380"/>
      <c r="BT97" s="380"/>
      <c r="BU97" s="380"/>
      <c r="BV97" s="380"/>
      <c r="BW97" s="380"/>
      <c r="BX97" s="380"/>
      <c r="BY97" s="380"/>
      <c r="BZ97" s="380"/>
      <c r="CA97" s="380"/>
    </row>
    <row r="98" spans="1:79" ht="26.25" customHeight="1">
      <c r="A98" s="1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  <c r="AZ98" s="380"/>
      <c r="BA98" s="380"/>
      <c r="BB98" s="380"/>
      <c r="BC98" s="380"/>
      <c r="BD98" s="380"/>
      <c r="BE98" s="380"/>
      <c r="BF98" s="380"/>
      <c r="BG98" s="380"/>
      <c r="BH98" s="380"/>
      <c r="BI98" s="380"/>
      <c r="BJ98" s="380"/>
      <c r="BK98" s="380"/>
      <c r="BL98" s="380"/>
      <c r="BM98" s="380"/>
      <c r="BN98" s="380"/>
      <c r="BO98" s="380"/>
      <c r="BP98" s="380"/>
      <c r="BQ98" s="380"/>
      <c r="BR98" s="380"/>
      <c r="BS98" s="380"/>
      <c r="BT98" s="380"/>
      <c r="BU98" s="380"/>
      <c r="BV98" s="380"/>
      <c r="BW98" s="380"/>
      <c r="BX98" s="380"/>
      <c r="BY98" s="380"/>
      <c r="BZ98" s="380"/>
      <c r="CA98" s="380"/>
    </row>
    <row r="99" spans="1:79" ht="26.25" customHeight="1">
      <c r="A99" s="1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  <c r="AZ99" s="380"/>
      <c r="BA99" s="380"/>
      <c r="BB99" s="380"/>
      <c r="BC99" s="380"/>
      <c r="BD99" s="380"/>
      <c r="BE99" s="380"/>
      <c r="BF99" s="380"/>
      <c r="BG99" s="380"/>
      <c r="BH99" s="380"/>
      <c r="BI99" s="380"/>
      <c r="BJ99" s="380"/>
      <c r="BK99" s="380"/>
      <c r="BL99" s="380"/>
      <c r="BM99" s="380"/>
      <c r="BN99" s="380"/>
      <c r="BO99" s="380"/>
      <c r="BP99" s="380"/>
      <c r="BQ99" s="380"/>
      <c r="BR99" s="380"/>
      <c r="BS99" s="380"/>
      <c r="BT99" s="380"/>
      <c r="BU99" s="380"/>
      <c r="BV99" s="380"/>
      <c r="BW99" s="380"/>
      <c r="BX99" s="380"/>
      <c r="BY99" s="380"/>
      <c r="BZ99" s="380"/>
      <c r="CA99" s="380"/>
    </row>
    <row r="100" spans="1:79" ht="26.25" customHeight="1">
      <c r="A100" s="1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  <c r="BU100" s="380"/>
      <c r="BV100" s="380"/>
      <c r="BW100" s="380"/>
      <c r="BX100" s="380"/>
      <c r="BY100" s="380"/>
      <c r="BZ100" s="380"/>
      <c r="CA100" s="380"/>
    </row>
    <row r="101" spans="1:79" ht="26.25" customHeight="1">
      <c r="A101" s="1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  <c r="AZ101" s="380"/>
      <c r="BA101" s="380"/>
      <c r="BB101" s="380"/>
      <c r="BC101" s="380"/>
      <c r="BD101" s="380"/>
      <c r="BE101" s="380"/>
      <c r="BF101" s="380"/>
      <c r="BG101" s="380"/>
      <c r="BH101" s="380"/>
      <c r="BI101" s="380"/>
      <c r="BJ101" s="380"/>
      <c r="BK101" s="380"/>
      <c r="BL101" s="380"/>
      <c r="BM101" s="380"/>
      <c r="BN101" s="380"/>
      <c r="BO101" s="380"/>
      <c r="BP101" s="380"/>
      <c r="BQ101" s="380"/>
      <c r="BR101" s="380"/>
      <c r="BS101" s="380"/>
      <c r="BT101" s="380"/>
      <c r="BU101" s="380"/>
      <c r="BV101" s="380"/>
      <c r="BW101" s="380"/>
      <c r="BX101" s="380"/>
      <c r="BY101" s="380"/>
      <c r="BZ101" s="380"/>
      <c r="CA101" s="380"/>
    </row>
    <row r="102" spans="1:79" ht="26.25" customHeight="1">
      <c r="A102" s="1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  <c r="AZ102" s="380"/>
      <c r="BA102" s="380"/>
      <c r="BB102" s="380"/>
      <c r="BC102" s="380"/>
      <c r="BD102" s="380"/>
      <c r="BE102" s="380"/>
      <c r="BF102" s="380"/>
      <c r="BG102" s="380"/>
      <c r="BH102" s="380"/>
      <c r="BI102" s="380"/>
      <c r="BJ102" s="380"/>
      <c r="BK102" s="380"/>
      <c r="BL102" s="380"/>
      <c r="BM102" s="380"/>
      <c r="BN102" s="380"/>
      <c r="BO102" s="380"/>
      <c r="BP102" s="380"/>
      <c r="BQ102" s="380"/>
      <c r="BR102" s="380"/>
      <c r="BS102" s="380"/>
      <c r="BT102" s="380"/>
      <c r="BU102" s="380"/>
      <c r="BV102" s="380"/>
      <c r="BW102" s="380"/>
      <c r="BX102" s="380"/>
      <c r="BY102" s="380"/>
      <c r="BZ102" s="380"/>
      <c r="CA102" s="380"/>
    </row>
    <row r="103" spans="1:79" ht="26.25" customHeight="1">
      <c r="A103" s="1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  <c r="AZ103" s="380"/>
      <c r="BA103" s="380"/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  <c r="BU103" s="380"/>
      <c r="BV103" s="380"/>
      <c r="BW103" s="380"/>
      <c r="BX103" s="380"/>
      <c r="BY103" s="380"/>
      <c r="BZ103" s="380"/>
      <c r="CA103" s="380"/>
    </row>
    <row r="104" spans="1:79" ht="26.25" customHeight="1">
      <c r="A104" s="1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  <c r="AZ104" s="380"/>
      <c r="BA104" s="380"/>
      <c r="BB104" s="380"/>
      <c r="BC104" s="380"/>
      <c r="BD104" s="380"/>
      <c r="BE104" s="380"/>
      <c r="BF104" s="380"/>
      <c r="BG104" s="380"/>
      <c r="BH104" s="380"/>
      <c r="BI104" s="380"/>
      <c r="BJ104" s="380"/>
      <c r="BK104" s="380"/>
      <c r="BL104" s="380"/>
      <c r="BM104" s="380"/>
      <c r="BN104" s="380"/>
      <c r="BO104" s="380"/>
      <c r="BP104" s="380"/>
      <c r="BQ104" s="380"/>
      <c r="BR104" s="380"/>
      <c r="BS104" s="380"/>
      <c r="BT104" s="380"/>
      <c r="BU104" s="380"/>
      <c r="BV104" s="380"/>
      <c r="BW104" s="380"/>
      <c r="BX104" s="380"/>
      <c r="BY104" s="380"/>
      <c r="BZ104" s="380"/>
      <c r="CA104" s="380"/>
    </row>
    <row r="105" spans="1:79" ht="26.25" customHeight="1">
      <c r="A105" s="1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  <c r="AZ105" s="380"/>
      <c r="BA105" s="380"/>
      <c r="BB105" s="380"/>
      <c r="BC105" s="380"/>
      <c r="BD105" s="380"/>
      <c r="BE105" s="380"/>
      <c r="BF105" s="380"/>
      <c r="BG105" s="380"/>
      <c r="BH105" s="380"/>
      <c r="BI105" s="380"/>
      <c r="BJ105" s="380"/>
      <c r="BK105" s="380"/>
      <c r="BL105" s="380"/>
      <c r="BM105" s="380"/>
      <c r="BN105" s="380"/>
      <c r="BO105" s="380"/>
      <c r="BP105" s="380"/>
      <c r="BQ105" s="380"/>
      <c r="BR105" s="380"/>
      <c r="BS105" s="380"/>
      <c r="BT105" s="380"/>
      <c r="BU105" s="380"/>
      <c r="BV105" s="380"/>
      <c r="BW105" s="380"/>
      <c r="BX105" s="380"/>
      <c r="BY105" s="380"/>
      <c r="BZ105" s="380"/>
      <c r="CA105" s="380"/>
    </row>
    <row r="106" spans="1:79" ht="26.25" customHeight="1">
      <c r="A106" s="1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  <c r="AZ106" s="380"/>
      <c r="BA106" s="380"/>
      <c r="BB106" s="380"/>
      <c r="BC106" s="380"/>
      <c r="BD106" s="380"/>
      <c r="BE106" s="380"/>
      <c r="BF106" s="380"/>
      <c r="BG106" s="380"/>
      <c r="BH106" s="380"/>
      <c r="BI106" s="380"/>
      <c r="BJ106" s="380"/>
      <c r="BK106" s="380"/>
      <c r="BL106" s="380"/>
      <c r="BM106" s="380"/>
      <c r="BN106" s="380"/>
      <c r="BO106" s="380"/>
      <c r="BP106" s="380"/>
      <c r="BQ106" s="380"/>
      <c r="BR106" s="380"/>
      <c r="BS106" s="380"/>
      <c r="BT106" s="380"/>
      <c r="BU106" s="380"/>
      <c r="BV106" s="380"/>
      <c r="BW106" s="380"/>
      <c r="BX106" s="380"/>
      <c r="BY106" s="380"/>
      <c r="BZ106" s="380"/>
      <c r="CA106" s="380"/>
    </row>
    <row r="107" spans="1:79" ht="26.25" customHeight="1">
      <c r="A107" s="1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0"/>
      <c r="BJ107" s="380"/>
      <c r="BK107" s="380"/>
      <c r="BL107" s="380"/>
      <c r="BM107" s="380"/>
      <c r="BN107" s="380"/>
      <c r="BO107" s="380"/>
      <c r="BP107" s="380"/>
      <c r="BQ107" s="380"/>
      <c r="BR107" s="380"/>
      <c r="BS107" s="380"/>
      <c r="BT107" s="380"/>
      <c r="BU107" s="380"/>
      <c r="BV107" s="380"/>
      <c r="BW107" s="380"/>
      <c r="BX107" s="380"/>
      <c r="BY107" s="380"/>
      <c r="BZ107" s="380"/>
      <c r="CA107" s="380"/>
    </row>
    <row r="108" spans="1:79" ht="26.25" customHeight="1">
      <c r="A108" s="1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  <c r="AZ108" s="380"/>
      <c r="BA108" s="380"/>
      <c r="BB108" s="380"/>
      <c r="BC108" s="380"/>
      <c r="BD108" s="380"/>
      <c r="BE108" s="380"/>
      <c r="BF108" s="380"/>
      <c r="BG108" s="380"/>
      <c r="BH108" s="380"/>
      <c r="BI108" s="380"/>
      <c r="BJ108" s="380"/>
      <c r="BK108" s="380"/>
      <c r="BL108" s="380"/>
      <c r="BM108" s="380"/>
      <c r="BN108" s="380"/>
      <c r="BO108" s="380"/>
      <c r="BP108" s="380"/>
      <c r="BQ108" s="380"/>
      <c r="BR108" s="380"/>
      <c r="BS108" s="380"/>
      <c r="BT108" s="380"/>
      <c r="BU108" s="380"/>
      <c r="BV108" s="380"/>
      <c r="BW108" s="380"/>
      <c r="BX108" s="380"/>
      <c r="BY108" s="380"/>
      <c r="BZ108" s="380"/>
      <c r="CA108" s="380"/>
    </row>
    <row r="109" spans="1:79" ht="26.25" customHeight="1">
      <c r="A109" s="1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  <c r="AZ109" s="380"/>
      <c r="BA109" s="380"/>
      <c r="BB109" s="380"/>
      <c r="BC109" s="380"/>
      <c r="BD109" s="380"/>
      <c r="BE109" s="380"/>
      <c r="BF109" s="380"/>
      <c r="BG109" s="380"/>
      <c r="BH109" s="380"/>
      <c r="BI109" s="380"/>
      <c r="BJ109" s="380"/>
      <c r="BK109" s="380"/>
      <c r="BL109" s="380"/>
      <c r="BM109" s="380"/>
      <c r="BN109" s="380"/>
      <c r="BO109" s="380"/>
      <c r="BP109" s="380"/>
      <c r="BQ109" s="380"/>
      <c r="BR109" s="380"/>
      <c r="BS109" s="380"/>
      <c r="BT109" s="380"/>
      <c r="BU109" s="380"/>
      <c r="BV109" s="380"/>
      <c r="BW109" s="380"/>
      <c r="BX109" s="380"/>
      <c r="BY109" s="380"/>
      <c r="BZ109" s="380"/>
      <c r="CA109" s="380"/>
    </row>
    <row r="110" spans="1:79" ht="26.25" customHeight="1">
      <c r="A110" s="1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  <c r="AZ110" s="380"/>
      <c r="BA110" s="380"/>
      <c r="BB110" s="380"/>
      <c r="BC110" s="380"/>
      <c r="BD110" s="380"/>
      <c r="BE110" s="380"/>
      <c r="BF110" s="380"/>
      <c r="BG110" s="380"/>
      <c r="BH110" s="380"/>
      <c r="BI110" s="380"/>
      <c r="BJ110" s="380"/>
      <c r="BK110" s="380"/>
      <c r="BL110" s="380"/>
      <c r="BM110" s="380"/>
      <c r="BN110" s="380"/>
      <c r="BO110" s="380"/>
      <c r="BP110" s="380"/>
      <c r="BQ110" s="380"/>
      <c r="BR110" s="380"/>
      <c r="BS110" s="380"/>
      <c r="BT110" s="380"/>
      <c r="BU110" s="380"/>
      <c r="BV110" s="380"/>
      <c r="BW110" s="380"/>
      <c r="BX110" s="380"/>
      <c r="BY110" s="380"/>
      <c r="BZ110" s="380"/>
      <c r="CA110" s="380"/>
    </row>
    <row r="111" spans="1:79" ht="26.25" customHeight="1">
      <c r="A111" s="1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0"/>
      <c r="BJ111" s="380"/>
      <c r="BK111" s="380"/>
      <c r="BL111" s="380"/>
      <c r="BM111" s="380"/>
      <c r="BN111" s="380"/>
      <c r="BO111" s="380"/>
      <c r="BP111" s="380"/>
      <c r="BQ111" s="380"/>
      <c r="BR111" s="380"/>
      <c r="BS111" s="380"/>
      <c r="BT111" s="380"/>
      <c r="BU111" s="380"/>
      <c r="BV111" s="380"/>
      <c r="BW111" s="380"/>
      <c r="BX111" s="380"/>
      <c r="BY111" s="380"/>
      <c r="BZ111" s="380"/>
      <c r="CA111" s="380"/>
    </row>
    <row r="112" spans="1:79" ht="26.25" customHeight="1">
      <c r="A112" s="1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  <c r="AZ112" s="380"/>
      <c r="BA112" s="380"/>
      <c r="BB112" s="380"/>
      <c r="BC112" s="380"/>
      <c r="BD112" s="380"/>
      <c r="BE112" s="380"/>
      <c r="BF112" s="380"/>
      <c r="BG112" s="380"/>
      <c r="BH112" s="380"/>
      <c r="BI112" s="380"/>
      <c r="BJ112" s="380"/>
      <c r="BK112" s="380"/>
      <c r="BL112" s="380"/>
      <c r="BM112" s="380"/>
      <c r="BN112" s="380"/>
      <c r="BO112" s="380"/>
      <c r="BP112" s="380"/>
      <c r="BQ112" s="380"/>
      <c r="BR112" s="380"/>
      <c r="BS112" s="380"/>
      <c r="BT112" s="380"/>
      <c r="BU112" s="380"/>
      <c r="BV112" s="380"/>
      <c r="BW112" s="380"/>
      <c r="BX112" s="380"/>
      <c r="BY112" s="380"/>
      <c r="BZ112" s="380"/>
      <c r="CA112" s="380"/>
    </row>
    <row r="113" spans="1:79" ht="26.25" customHeight="1">
      <c r="A113" s="1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  <c r="AZ113" s="380"/>
      <c r="BA113" s="380"/>
      <c r="BB113" s="380"/>
      <c r="BC113" s="380"/>
      <c r="BD113" s="380"/>
      <c r="BE113" s="380"/>
      <c r="BF113" s="380"/>
      <c r="BG113" s="380"/>
      <c r="BH113" s="380"/>
      <c r="BI113" s="380"/>
      <c r="BJ113" s="380"/>
      <c r="BK113" s="380"/>
      <c r="BL113" s="380"/>
      <c r="BM113" s="380"/>
      <c r="BN113" s="380"/>
      <c r="BO113" s="380"/>
      <c r="BP113" s="380"/>
      <c r="BQ113" s="380"/>
      <c r="BR113" s="380"/>
      <c r="BS113" s="380"/>
      <c r="BT113" s="380"/>
      <c r="BU113" s="380"/>
      <c r="BV113" s="380"/>
      <c r="BW113" s="380"/>
      <c r="BX113" s="380"/>
      <c r="BY113" s="380"/>
      <c r="BZ113" s="380"/>
      <c r="CA113" s="380"/>
    </row>
    <row r="114" spans="1:79" ht="26.25" customHeight="1">
      <c r="A114" s="1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  <c r="AZ114" s="380"/>
      <c r="BA114" s="380"/>
      <c r="BB114" s="380"/>
      <c r="BC114" s="380"/>
      <c r="BD114" s="380"/>
      <c r="BE114" s="380"/>
      <c r="BF114" s="380"/>
      <c r="BG114" s="380"/>
      <c r="BH114" s="380"/>
      <c r="BI114" s="380"/>
      <c r="BJ114" s="380"/>
      <c r="BK114" s="380"/>
      <c r="BL114" s="380"/>
      <c r="BM114" s="380"/>
      <c r="BN114" s="380"/>
      <c r="BO114" s="380"/>
      <c r="BP114" s="380"/>
      <c r="BQ114" s="380"/>
      <c r="BR114" s="380"/>
      <c r="BS114" s="380"/>
      <c r="BT114" s="380"/>
      <c r="BU114" s="380"/>
      <c r="BV114" s="380"/>
      <c r="BW114" s="380"/>
      <c r="BX114" s="380"/>
      <c r="BY114" s="380"/>
      <c r="BZ114" s="380"/>
      <c r="CA114" s="380"/>
    </row>
    <row r="115" spans="1:79" ht="26.25" customHeight="1">
      <c r="A115" s="1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0"/>
      <c r="BJ115" s="380"/>
      <c r="BK115" s="380"/>
      <c r="BL115" s="380"/>
      <c r="BM115" s="380"/>
      <c r="BN115" s="380"/>
      <c r="BO115" s="380"/>
      <c r="BP115" s="380"/>
      <c r="BQ115" s="380"/>
      <c r="BR115" s="380"/>
      <c r="BS115" s="380"/>
      <c r="BT115" s="380"/>
      <c r="BU115" s="380"/>
      <c r="BV115" s="380"/>
      <c r="BW115" s="380"/>
      <c r="BX115" s="380"/>
      <c r="BY115" s="380"/>
      <c r="BZ115" s="380"/>
      <c r="CA115" s="380"/>
    </row>
    <row r="116" spans="1:79" ht="26.25" customHeight="1">
      <c r="A116" s="1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  <c r="AZ116" s="380"/>
      <c r="BA116" s="380"/>
      <c r="BB116" s="380"/>
      <c r="BC116" s="380"/>
      <c r="BD116" s="380"/>
      <c r="BE116" s="380"/>
      <c r="BF116" s="380"/>
      <c r="BG116" s="380"/>
      <c r="BH116" s="380"/>
      <c r="BI116" s="380"/>
      <c r="BJ116" s="380"/>
      <c r="BK116" s="380"/>
      <c r="BL116" s="380"/>
      <c r="BM116" s="380"/>
      <c r="BN116" s="380"/>
      <c r="BO116" s="380"/>
      <c r="BP116" s="380"/>
      <c r="BQ116" s="380"/>
      <c r="BR116" s="380"/>
      <c r="BS116" s="380"/>
      <c r="BT116" s="380"/>
      <c r="BU116" s="380"/>
      <c r="BV116" s="380"/>
      <c r="BW116" s="380"/>
      <c r="BX116" s="380"/>
      <c r="BY116" s="380"/>
      <c r="BZ116" s="380"/>
      <c r="CA116" s="380"/>
    </row>
    <row r="117" spans="1:79" ht="26.25" customHeight="1">
      <c r="A117" s="1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  <c r="AZ117" s="380"/>
      <c r="BA117" s="380"/>
      <c r="BB117" s="380"/>
      <c r="BC117" s="380"/>
      <c r="BD117" s="380"/>
      <c r="BE117" s="380"/>
      <c r="BF117" s="380"/>
      <c r="BG117" s="380"/>
      <c r="BH117" s="380"/>
      <c r="BI117" s="380"/>
      <c r="BJ117" s="380"/>
      <c r="BK117" s="380"/>
      <c r="BL117" s="380"/>
      <c r="BM117" s="380"/>
      <c r="BN117" s="380"/>
      <c r="BO117" s="380"/>
      <c r="BP117" s="380"/>
      <c r="BQ117" s="380"/>
      <c r="BR117" s="380"/>
      <c r="BS117" s="380"/>
      <c r="BT117" s="380"/>
      <c r="BU117" s="380"/>
      <c r="BV117" s="380"/>
      <c r="BW117" s="380"/>
      <c r="BX117" s="380"/>
      <c r="BY117" s="380"/>
      <c r="BZ117" s="380"/>
      <c r="CA117" s="380"/>
    </row>
    <row r="118" spans="1:79" ht="26.25" customHeight="1">
      <c r="A118" s="1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  <c r="AZ118" s="380"/>
      <c r="BA118" s="380"/>
      <c r="BB118" s="380"/>
      <c r="BC118" s="380"/>
      <c r="BD118" s="380"/>
      <c r="BE118" s="380"/>
      <c r="BF118" s="380"/>
      <c r="BG118" s="380"/>
      <c r="BH118" s="380"/>
      <c r="BI118" s="380"/>
      <c r="BJ118" s="380"/>
      <c r="BK118" s="380"/>
      <c r="BL118" s="380"/>
      <c r="BM118" s="380"/>
      <c r="BN118" s="380"/>
      <c r="BO118" s="380"/>
      <c r="BP118" s="380"/>
      <c r="BQ118" s="380"/>
      <c r="BR118" s="380"/>
      <c r="BS118" s="380"/>
      <c r="BT118" s="380"/>
      <c r="BU118" s="380"/>
      <c r="BV118" s="380"/>
      <c r="BW118" s="380"/>
      <c r="BX118" s="380"/>
      <c r="BY118" s="380"/>
      <c r="BZ118" s="380"/>
      <c r="CA118" s="380"/>
    </row>
    <row r="119" spans="1:79" ht="26.25" customHeight="1">
      <c r="A119" s="1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0"/>
      <c r="BJ119" s="380"/>
      <c r="BK119" s="380"/>
      <c r="BL119" s="380"/>
      <c r="BM119" s="380"/>
      <c r="BN119" s="380"/>
      <c r="BO119" s="380"/>
      <c r="BP119" s="380"/>
      <c r="BQ119" s="380"/>
      <c r="BR119" s="380"/>
      <c r="BS119" s="380"/>
      <c r="BT119" s="380"/>
      <c r="BU119" s="380"/>
      <c r="BV119" s="380"/>
      <c r="BW119" s="380"/>
      <c r="BX119" s="380"/>
      <c r="BY119" s="380"/>
      <c r="BZ119" s="380"/>
      <c r="CA119" s="380"/>
    </row>
    <row r="120" spans="1:79" ht="26.25" customHeight="1">
      <c r="A120" s="1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  <c r="BU120" s="380"/>
      <c r="BV120" s="380"/>
      <c r="BW120" s="380"/>
      <c r="BX120" s="380"/>
      <c r="BY120" s="380"/>
      <c r="BZ120" s="380"/>
      <c r="CA120" s="380"/>
    </row>
    <row r="121" spans="1:79" ht="26.25" customHeight="1">
      <c r="A121" s="1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  <c r="AZ121" s="380"/>
      <c r="BA121" s="380"/>
      <c r="BB121" s="380"/>
      <c r="BC121" s="380"/>
      <c r="BD121" s="380"/>
      <c r="BE121" s="380"/>
      <c r="BF121" s="380"/>
      <c r="BG121" s="380"/>
      <c r="BH121" s="380"/>
      <c r="BI121" s="380"/>
      <c r="BJ121" s="380"/>
      <c r="BK121" s="380"/>
      <c r="BL121" s="380"/>
      <c r="BM121" s="380"/>
      <c r="BN121" s="380"/>
      <c r="BO121" s="380"/>
      <c r="BP121" s="380"/>
      <c r="BQ121" s="380"/>
      <c r="BR121" s="380"/>
      <c r="BS121" s="380"/>
      <c r="BT121" s="380"/>
      <c r="BU121" s="380"/>
      <c r="BV121" s="380"/>
      <c r="BW121" s="380"/>
      <c r="BX121" s="380"/>
      <c r="BY121" s="380"/>
      <c r="BZ121" s="380"/>
      <c r="CA121" s="380"/>
    </row>
    <row r="122" spans="1:79" ht="26.25" customHeight="1">
      <c r="A122" s="1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80"/>
      <c r="BD122" s="380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80"/>
      <c r="BQ122" s="380"/>
      <c r="BR122" s="380"/>
      <c r="BS122" s="380"/>
      <c r="BT122" s="380"/>
      <c r="BU122" s="380"/>
      <c r="BV122" s="380"/>
      <c r="BW122" s="380"/>
      <c r="BX122" s="380"/>
      <c r="BY122" s="380"/>
      <c r="BZ122" s="380"/>
      <c r="CA122" s="380"/>
    </row>
    <row r="123" spans="1:79" ht="26.25" customHeight="1">
      <c r="A123" s="1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0"/>
      <c r="BJ123" s="380"/>
      <c r="BK123" s="380"/>
      <c r="BL123" s="380"/>
      <c r="BM123" s="380"/>
      <c r="BN123" s="380"/>
      <c r="BO123" s="380"/>
      <c r="BP123" s="380"/>
      <c r="BQ123" s="380"/>
      <c r="BR123" s="380"/>
      <c r="BS123" s="380"/>
      <c r="BT123" s="380"/>
      <c r="BU123" s="380"/>
      <c r="BV123" s="380"/>
      <c r="BW123" s="380"/>
      <c r="BX123" s="380"/>
      <c r="BY123" s="380"/>
      <c r="BZ123" s="380"/>
      <c r="CA123" s="380"/>
    </row>
    <row r="124" spans="1:79" ht="26.25" customHeight="1">
      <c r="A124" s="1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  <c r="AZ124" s="380"/>
      <c r="BA124" s="380"/>
      <c r="BB124" s="380"/>
      <c r="BC124" s="380"/>
      <c r="BD124" s="380"/>
      <c r="BE124" s="380"/>
      <c r="BF124" s="380"/>
      <c r="BG124" s="380"/>
      <c r="BH124" s="380"/>
      <c r="BI124" s="380"/>
      <c r="BJ124" s="380"/>
      <c r="BK124" s="380"/>
      <c r="BL124" s="380"/>
      <c r="BM124" s="380"/>
      <c r="BN124" s="380"/>
      <c r="BO124" s="380"/>
      <c r="BP124" s="380"/>
      <c r="BQ124" s="380"/>
      <c r="BR124" s="380"/>
      <c r="BS124" s="380"/>
      <c r="BT124" s="380"/>
      <c r="BU124" s="380"/>
      <c r="BV124" s="380"/>
      <c r="BW124" s="380"/>
      <c r="BX124" s="380"/>
      <c r="BY124" s="380"/>
      <c r="BZ124" s="380"/>
      <c r="CA124" s="380"/>
    </row>
    <row r="125" spans="1:79" ht="26.25" customHeight="1">
      <c r="A125" s="1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  <c r="AZ125" s="380"/>
      <c r="BA125" s="380"/>
      <c r="BB125" s="380"/>
      <c r="BC125" s="380"/>
      <c r="BD125" s="380"/>
      <c r="BE125" s="380"/>
      <c r="BF125" s="380"/>
      <c r="BG125" s="380"/>
      <c r="BH125" s="380"/>
      <c r="BI125" s="380"/>
      <c r="BJ125" s="380"/>
      <c r="BK125" s="380"/>
      <c r="BL125" s="380"/>
      <c r="BM125" s="380"/>
      <c r="BN125" s="380"/>
      <c r="BO125" s="380"/>
      <c r="BP125" s="380"/>
      <c r="BQ125" s="380"/>
      <c r="BR125" s="380"/>
      <c r="BS125" s="380"/>
      <c r="BT125" s="380"/>
      <c r="BU125" s="380"/>
      <c r="BV125" s="380"/>
      <c r="BW125" s="380"/>
      <c r="BX125" s="380"/>
      <c r="BY125" s="380"/>
      <c r="BZ125" s="380"/>
      <c r="CA125" s="380"/>
    </row>
    <row r="126" spans="1:79" ht="26.25" customHeight="1">
      <c r="A126" s="1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  <c r="AZ126" s="380"/>
      <c r="BA126" s="380"/>
      <c r="BB126" s="380"/>
      <c r="BC126" s="380"/>
      <c r="BD126" s="380"/>
      <c r="BE126" s="380"/>
      <c r="BF126" s="380"/>
      <c r="BG126" s="380"/>
      <c r="BH126" s="380"/>
      <c r="BI126" s="380"/>
      <c r="BJ126" s="380"/>
      <c r="BK126" s="380"/>
      <c r="BL126" s="380"/>
      <c r="BM126" s="380"/>
      <c r="BN126" s="380"/>
      <c r="BO126" s="380"/>
      <c r="BP126" s="380"/>
      <c r="BQ126" s="380"/>
      <c r="BR126" s="380"/>
      <c r="BS126" s="380"/>
      <c r="BT126" s="380"/>
      <c r="BU126" s="380"/>
      <c r="BV126" s="380"/>
      <c r="BW126" s="380"/>
      <c r="BX126" s="380"/>
      <c r="BY126" s="380"/>
      <c r="BZ126" s="380"/>
      <c r="CA126" s="380"/>
    </row>
    <row r="127" spans="1:79" ht="26.25" customHeight="1">
      <c r="A127" s="1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0"/>
      <c r="BJ127" s="380"/>
      <c r="BK127" s="380"/>
      <c r="BL127" s="380"/>
      <c r="BM127" s="380"/>
      <c r="BN127" s="380"/>
      <c r="BO127" s="380"/>
      <c r="BP127" s="380"/>
      <c r="BQ127" s="380"/>
      <c r="BR127" s="380"/>
      <c r="BS127" s="380"/>
      <c r="BT127" s="380"/>
      <c r="BU127" s="380"/>
      <c r="BV127" s="380"/>
      <c r="BW127" s="380"/>
      <c r="BX127" s="380"/>
      <c r="BY127" s="380"/>
      <c r="BZ127" s="380"/>
      <c r="CA127" s="380"/>
    </row>
    <row r="128" spans="1:79" ht="26.25" customHeight="1">
      <c r="A128" s="1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  <c r="AZ128" s="380"/>
      <c r="BA128" s="380"/>
      <c r="BB128" s="380"/>
      <c r="BC128" s="380"/>
      <c r="BD128" s="380"/>
      <c r="BE128" s="380"/>
      <c r="BF128" s="380"/>
      <c r="BG128" s="380"/>
      <c r="BH128" s="380"/>
      <c r="BI128" s="380"/>
      <c r="BJ128" s="380"/>
      <c r="BK128" s="380"/>
      <c r="BL128" s="380"/>
      <c r="BM128" s="380"/>
      <c r="BN128" s="380"/>
      <c r="BO128" s="380"/>
      <c r="BP128" s="380"/>
      <c r="BQ128" s="380"/>
      <c r="BR128" s="380"/>
      <c r="BS128" s="380"/>
      <c r="BT128" s="380"/>
      <c r="BU128" s="380"/>
      <c r="BV128" s="380"/>
      <c r="BW128" s="380"/>
      <c r="BX128" s="380"/>
      <c r="BY128" s="380"/>
      <c r="BZ128" s="380"/>
      <c r="CA128" s="380"/>
    </row>
    <row r="129" spans="1:79" ht="26.25" customHeight="1">
      <c r="A129" s="1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  <c r="AZ129" s="380"/>
      <c r="BA129" s="380"/>
      <c r="BB129" s="380"/>
      <c r="BC129" s="380"/>
      <c r="BD129" s="380"/>
      <c r="BE129" s="380"/>
      <c r="BF129" s="380"/>
      <c r="BG129" s="380"/>
      <c r="BH129" s="380"/>
      <c r="BI129" s="380"/>
      <c r="BJ129" s="380"/>
      <c r="BK129" s="380"/>
      <c r="BL129" s="380"/>
      <c r="BM129" s="380"/>
      <c r="BN129" s="380"/>
      <c r="BO129" s="380"/>
      <c r="BP129" s="380"/>
      <c r="BQ129" s="380"/>
      <c r="BR129" s="380"/>
      <c r="BS129" s="380"/>
      <c r="BT129" s="380"/>
      <c r="BU129" s="380"/>
      <c r="BV129" s="380"/>
      <c r="BW129" s="380"/>
      <c r="BX129" s="380"/>
      <c r="BY129" s="380"/>
      <c r="BZ129" s="380"/>
      <c r="CA129" s="380"/>
    </row>
    <row r="130" spans="1:79" ht="26.25" customHeight="1">
      <c r="A130" s="1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  <c r="AZ130" s="380"/>
      <c r="BA130" s="380"/>
      <c r="BB130" s="380"/>
      <c r="BC130" s="380"/>
      <c r="BD130" s="380"/>
      <c r="BE130" s="380"/>
      <c r="BF130" s="380"/>
      <c r="BG130" s="380"/>
      <c r="BH130" s="380"/>
      <c r="BI130" s="380"/>
      <c r="BJ130" s="380"/>
      <c r="BK130" s="380"/>
      <c r="BL130" s="380"/>
      <c r="BM130" s="380"/>
      <c r="BN130" s="380"/>
      <c r="BO130" s="380"/>
      <c r="BP130" s="380"/>
      <c r="BQ130" s="380"/>
      <c r="BR130" s="380"/>
      <c r="BS130" s="380"/>
      <c r="BT130" s="380"/>
      <c r="BU130" s="380"/>
      <c r="BV130" s="380"/>
      <c r="BW130" s="380"/>
      <c r="BX130" s="380"/>
      <c r="BY130" s="380"/>
      <c r="BZ130" s="380"/>
      <c r="CA130" s="380"/>
    </row>
    <row r="131" spans="1:79" ht="26.25" customHeight="1">
      <c r="A131" s="1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0"/>
      <c r="BJ131" s="380"/>
      <c r="BK131" s="380"/>
      <c r="BL131" s="380"/>
      <c r="BM131" s="380"/>
      <c r="BN131" s="380"/>
      <c r="BO131" s="380"/>
      <c r="BP131" s="380"/>
      <c r="BQ131" s="380"/>
      <c r="BR131" s="380"/>
      <c r="BS131" s="380"/>
      <c r="BT131" s="380"/>
      <c r="BU131" s="380"/>
      <c r="BV131" s="380"/>
      <c r="BW131" s="380"/>
      <c r="BX131" s="380"/>
      <c r="BY131" s="380"/>
      <c r="BZ131" s="380"/>
      <c r="CA131" s="380"/>
    </row>
    <row r="132" spans="1:79" ht="26.25" customHeight="1">
      <c r="A132" s="1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  <c r="AZ132" s="380"/>
      <c r="BA132" s="380"/>
      <c r="BB132" s="380"/>
      <c r="BC132" s="380"/>
      <c r="BD132" s="380"/>
      <c r="BE132" s="380"/>
      <c r="BF132" s="380"/>
      <c r="BG132" s="380"/>
      <c r="BH132" s="380"/>
      <c r="BI132" s="380"/>
      <c r="BJ132" s="380"/>
      <c r="BK132" s="380"/>
      <c r="BL132" s="380"/>
      <c r="BM132" s="380"/>
      <c r="BN132" s="380"/>
      <c r="BO132" s="380"/>
      <c r="BP132" s="380"/>
      <c r="BQ132" s="380"/>
      <c r="BR132" s="380"/>
      <c r="BS132" s="380"/>
      <c r="BT132" s="380"/>
      <c r="BU132" s="380"/>
      <c r="BV132" s="380"/>
      <c r="BW132" s="380"/>
      <c r="BX132" s="380"/>
      <c r="BY132" s="380"/>
      <c r="BZ132" s="380"/>
      <c r="CA132" s="380"/>
    </row>
    <row r="133" spans="1:79" ht="26.25" customHeight="1">
      <c r="A133" s="1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  <c r="BU133" s="380"/>
      <c r="BV133" s="380"/>
      <c r="BW133" s="380"/>
      <c r="BX133" s="380"/>
      <c r="BY133" s="380"/>
      <c r="BZ133" s="380"/>
      <c r="CA133" s="380"/>
    </row>
    <row r="134" spans="1:79" ht="26.25" customHeight="1">
      <c r="A134" s="1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  <c r="BU134" s="380"/>
      <c r="BV134" s="380"/>
      <c r="BW134" s="380"/>
      <c r="BX134" s="380"/>
      <c r="BY134" s="380"/>
      <c r="BZ134" s="380"/>
      <c r="CA134" s="380"/>
    </row>
    <row r="135" spans="1:79" ht="26.25" customHeight="1">
      <c r="A135" s="1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</row>
    <row r="136" spans="1:79" ht="26.25" customHeight="1">
      <c r="A136" s="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  <c r="BU136" s="380"/>
      <c r="BV136" s="380"/>
      <c r="BW136" s="380"/>
      <c r="BX136" s="380"/>
      <c r="BY136" s="380"/>
      <c r="BZ136" s="380"/>
      <c r="CA136" s="380"/>
    </row>
    <row r="137" spans="1:79" ht="26.25" customHeight="1">
      <c r="A137" s="1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</row>
    <row r="138" spans="1:79" ht="26.25" customHeight="1">
      <c r="A138" s="1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  <c r="BU138" s="380"/>
      <c r="BV138" s="380"/>
      <c r="BW138" s="380"/>
      <c r="BX138" s="380"/>
      <c r="BY138" s="380"/>
      <c r="BZ138" s="380"/>
      <c r="CA138" s="380"/>
    </row>
    <row r="139" spans="1:79" ht="26.25" customHeight="1">
      <c r="A139" s="1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  <c r="BU139" s="380"/>
      <c r="BV139" s="380"/>
      <c r="BW139" s="380"/>
      <c r="BX139" s="380"/>
      <c r="BY139" s="380"/>
      <c r="BZ139" s="380"/>
      <c r="CA139" s="380"/>
    </row>
    <row r="140" spans="1:79" ht="26.25" customHeight="1">
      <c r="A140" s="1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  <c r="BU140" s="380"/>
      <c r="BV140" s="380"/>
      <c r="BW140" s="380"/>
      <c r="BX140" s="380"/>
      <c r="BY140" s="380"/>
      <c r="BZ140" s="380"/>
      <c r="CA140" s="380"/>
    </row>
    <row r="141" spans="1:79" ht="26.25" customHeight="1">
      <c r="A141" s="1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  <c r="AZ141" s="380"/>
      <c r="BA141" s="380"/>
      <c r="BB141" s="380"/>
      <c r="BC141" s="380"/>
      <c r="BD141" s="380"/>
      <c r="BE141" s="380"/>
      <c r="BF141" s="380"/>
      <c r="BG141" s="380"/>
      <c r="BH141" s="380"/>
      <c r="BI141" s="380"/>
      <c r="BJ141" s="380"/>
      <c r="BK141" s="380"/>
      <c r="BL141" s="380"/>
      <c r="BM141" s="380"/>
      <c r="BN141" s="380"/>
      <c r="BO141" s="380"/>
      <c r="BP141" s="380"/>
      <c r="BQ141" s="380"/>
      <c r="BR141" s="380"/>
      <c r="BS141" s="380"/>
      <c r="BT141" s="380"/>
      <c r="BU141" s="380"/>
      <c r="BV141" s="380"/>
      <c r="BW141" s="380"/>
      <c r="BX141" s="380"/>
      <c r="BY141" s="380"/>
      <c r="BZ141" s="380"/>
      <c r="CA141" s="380"/>
    </row>
    <row r="142" spans="1:79" ht="26.25" customHeight="1">
      <c r="A142" s="1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  <c r="AZ142" s="380"/>
      <c r="BA142" s="380"/>
      <c r="BB142" s="380"/>
      <c r="BC142" s="380"/>
      <c r="BD142" s="380"/>
      <c r="BE142" s="380"/>
      <c r="BF142" s="380"/>
      <c r="BG142" s="380"/>
      <c r="BH142" s="380"/>
      <c r="BI142" s="380"/>
      <c r="BJ142" s="380"/>
      <c r="BK142" s="380"/>
      <c r="BL142" s="380"/>
      <c r="BM142" s="380"/>
      <c r="BN142" s="380"/>
      <c r="BO142" s="380"/>
      <c r="BP142" s="380"/>
      <c r="BQ142" s="380"/>
      <c r="BR142" s="380"/>
      <c r="BS142" s="380"/>
      <c r="BT142" s="380"/>
      <c r="BU142" s="380"/>
      <c r="BV142" s="380"/>
      <c r="BW142" s="380"/>
      <c r="BX142" s="380"/>
      <c r="BY142" s="380"/>
      <c r="BZ142" s="380"/>
      <c r="CA142" s="380"/>
    </row>
    <row r="143" spans="1:79" ht="26.25" customHeight="1">
      <c r="A143" s="1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  <c r="BU143" s="380"/>
      <c r="BV143" s="380"/>
      <c r="BW143" s="380"/>
      <c r="BX143" s="380"/>
      <c r="BY143" s="380"/>
      <c r="BZ143" s="380"/>
      <c r="CA143" s="380"/>
    </row>
    <row r="144" spans="1:79" ht="26.25" customHeight="1">
      <c r="A144" s="1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  <c r="AZ144" s="380"/>
      <c r="BA144" s="380"/>
      <c r="BB144" s="380"/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  <c r="BU144" s="380"/>
      <c r="BV144" s="380"/>
      <c r="BW144" s="380"/>
      <c r="BX144" s="380"/>
      <c r="BY144" s="380"/>
      <c r="BZ144" s="380"/>
      <c r="CA144" s="380"/>
    </row>
    <row r="145" spans="1:79" ht="26.25" customHeight="1">
      <c r="A145" s="1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  <c r="AZ145" s="380"/>
      <c r="BA145" s="380"/>
      <c r="BB145" s="380"/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  <c r="BU145" s="380"/>
      <c r="BV145" s="380"/>
      <c r="BW145" s="380"/>
      <c r="BX145" s="380"/>
      <c r="BY145" s="380"/>
      <c r="BZ145" s="380"/>
      <c r="CA145" s="380"/>
    </row>
    <row r="146" spans="1:79" ht="26.25" customHeight="1">
      <c r="A146" s="1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  <c r="AZ146" s="380"/>
      <c r="BA146" s="380"/>
      <c r="BB146" s="380"/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0"/>
      <c r="BW146" s="380"/>
      <c r="BX146" s="380"/>
      <c r="BY146" s="380"/>
      <c r="BZ146" s="380"/>
      <c r="CA146" s="380"/>
    </row>
    <row r="147" spans="1:79" ht="26.25" customHeight="1">
      <c r="A147" s="1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</row>
    <row r="148" spans="1:79" ht="26.25" customHeight="1">
      <c r="A148" s="1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</row>
    <row r="149" spans="1:79" ht="26.25" customHeight="1">
      <c r="A149" s="1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</row>
    <row r="150" spans="1:79" ht="26.25" customHeight="1">
      <c r="A150" s="1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  <c r="AZ150" s="380"/>
      <c r="BA150" s="380"/>
      <c r="BB150" s="380"/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  <c r="BU150" s="380"/>
      <c r="BV150" s="380"/>
      <c r="BW150" s="380"/>
      <c r="BX150" s="380"/>
      <c r="BY150" s="380"/>
      <c r="BZ150" s="380"/>
      <c r="CA150" s="380"/>
    </row>
    <row r="151" spans="1:79" ht="26.25" customHeight="1">
      <c r="A151" s="1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  <c r="BU151" s="380"/>
      <c r="BV151" s="380"/>
      <c r="BW151" s="380"/>
      <c r="BX151" s="380"/>
      <c r="BY151" s="380"/>
      <c r="BZ151" s="380"/>
      <c r="CA151" s="380"/>
    </row>
    <row r="152" spans="1:79" ht="26.25" customHeight="1">
      <c r="A152" s="1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</row>
    <row r="153" spans="1:79" ht="26.25" customHeight="1">
      <c r="A153" s="1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</row>
    <row r="154" spans="1:79" ht="26.25" customHeight="1">
      <c r="A154" s="1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</row>
    <row r="155" spans="1:79" ht="26.25" customHeight="1">
      <c r="A155" s="1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</row>
    <row r="156" spans="1:79" ht="26.25" customHeight="1">
      <c r="A156" s="1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  <c r="AZ156" s="380"/>
      <c r="BA156" s="380"/>
      <c r="BB156" s="380"/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  <c r="BU156" s="380"/>
      <c r="BV156" s="380"/>
      <c r="BW156" s="380"/>
      <c r="BX156" s="380"/>
      <c r="BY156" s="380"/>
      <c r="BZ156" s="380"/>
      <c r="CA156" s="380"/>
    </row>
    <row r="157" spans="1:79" ht="26.25" customHeight="1">
      <c r="A157" s="1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  <c r="BU157" s="380"/>
      <c r="BV157" s="380"/>
      <c r="BW157" s="380"/>
      <c r="BX157" s="380"/>
      <c r="BY157" s="380"/>
      <c r="BZ157" s="380"/>
      <c r="CA157" s="380"/>
    </row>
    <row r="158" spans="1:79" ht="26.25" customHeight="1">
      <c r="A158" s="1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  <c r="BU158" s="380"/>
      <c r="BV158" s="380"/>
      <c r="BW158" s="380"/>
      <c r="BX158" s="380"/>
      <c r="BY158" s="380"/>
      <c r="BZ158" s="380"/>
      <c r="CA158" s="380"/>
    </row>
    <row r="159" spans="1:79" ht="26.25" customHeight="1">
      <c r="A159" s="1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0"/>
      <c r="BJ159" s="380"/>
      <c r="BK159" s="380"/>
      <c r="BL159" s="380"/>
      <c r="BM159" s="380"/>
      <c r="BN159" s="380"/>
      <c r="BO159" s="380"/>
      <c r="BP159" s="380"/>
      <c r="BQ159" s="380"/>
      <c r="BR159" s="380"/>
      <c r="BS159" s="380"/>
      <c r="BT159" s="380"/>
      <c r="BU159" s="380"/>
      <c r="BV159" s="380"/>
      <c r="BW159" s="380"/>
      <c r="BX159" s="380"/>
      <c r="BY159" s="380"/>
      <c r="BZ159" s="380"/>
      <c r="CA159" s="380"/>
    </row>
    <row r="160" spans="1:79" ht="26.25" customHeight="1">
      <c r="A160" s="1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</row>
    <row r="161" spans="1:79" ht="26.25" customHeight="1">
      <c r="A161" s="1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</row>
    <row r="162" spans="1:79" ht="26.25" customHeight="1">
      <c r="A162" s="1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</row>
    <row r="163" spans="1:79" ht="26.25" customHeight="1">
      <c r="A163" s="1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</row>
    <row r="164" spans="1:79" ht="26.25" customHeight="1">
      <c r="A164" s="1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</row>
    <row r="165" spans="1:79" ht="26.25" customHeight="1">
      <c r="A165" s="1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</row>
    <row r="166" spans="1:79" ht="26.25" customHeight="1">
      <c r="A166" s="1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</row>
    <row r="167" spans="1:79" ht="26.25" customHeight="1">
      <c r="A167" s="1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</row>
    <row r="168" spans="1:79" ht="26.25" customHeight="1">
      <c r="A168" s="1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</row>
    <row r="169" spans="1:79" ht="26.25" customHeight="1">
      <c r="A169" s="1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  <c r="BU169" s="380"/>
      <c r="BV169" s="380"/>
      <c r="BW169" s="380"/>
      <c r="BX169" s="380"/>
      <c r="BY169" s="380"/>
      <c r="BZ169" s="380"/>
      <c r="CA169" s="380"/>
    </row>
    <row r="170" spans="1:79" ht="26.25" customHeight="1">
      <c r="A170" s="1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  <c r="BU170" s="380"/>
      <c r="BV170" s="380"/>
      <c r="BW170" s="380"/>
      <c r="BX170" s="380"/>
      <c r="BY170" s="380"/>
      <c r="BZ170" s="380"/>
      <c r="CA170" s="380"/>
    </row>
    <row r="171" spans="1:79" ht="26.25" customHeight="1">
      <c r="A171" s="1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</row>
    <row r="172" spans="1:79" ht="26.25" customHeight="1">
      <c r="A172" s="1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  <c r="BU172" s="380"/>
      <c r="BV172" s="380"/>
      <c r="BW172" s="380"/>
      <c r="BX172" s="380"/>
      <c r="BY172" s="380"/>
      <c r="BZ172" s="380"/>
      <c r="CA172" s="380"/>
    </row>
    <row r="173" spans="1:79" ht="26.25" customHeight="1">
      <c r="A173" s="1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</row>
    <row r="174" spans="1:79" ht="26.25" customHeight="1">
      <c r="A174" s="1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  <c r="BU174" s="380"/>
      <c r="BV174" s="380"/>
      <c r="BW174" s="380"/>
      <c r="BX174" s="380"/>
      <c r="BY174" s="380"/>
      <c r="BZ174" s="380"/>
      <c r="CA174" s="380"/>
    </row>
    <row r="175" spans="1:79" ht="26.25" customHeight="1">
      <c r="A175" s="1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  <c r="BU175" s="380"/>
      <c r="BV175" s="380"/>
      <c r="BW175" s="380"/>
      <c r="BX175" s="380"/>
      <c r="BY175" s="380"/>
      <c r="BZ175" s="380"/>
      <c r="CA175" s="380"/>
    </row>
    <row r="176" spans="1:79" ht="26.25" customHeight="1">
      <c r="A176" s="1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  <c r="BU176" s="380"/>
      <c r="BV176" s="380"/>
      <c r="BW176" s="380"/>
      <c r="BX176" s="380"/>
      <c r="BY176" s="380"/>
      <c r="BZ176" s="380"/>
      <c r="CA176" s="380"/>
    </row>
    <row r="177" spans="1:79" ht="26.25" customHeight="1">
      <c r="A177" s="1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  <c r="AZ177" s="380"/>
      <c r="BA177" s="380"/>
      <c r="BB177" s="380"/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  <c r="BU177" s="380"/>
      <c r="BV177" s="380"/>
      <c r="BW177" s="380"/>
      <c r="BX177" s="380"/>
      <c r="BY177" s="380"/>
      <c r="BZ177" s="380"/>
      <c r="CA177" s="380"/>
    </row>
    <row r="178" spans="1:79" ht="26.25" customHeight="1">
      <c r="A178" s="1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</row>
    <row r="179" spans="1:79" ht="26.25" customHeight="1">
      <c r="A179" s="1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  <c r="BU179" s="380"/>
      <c r="BV179" s="380"/>
      <c r="BW179" s="380"/>
      <c r="BX179" s="380"/>
      <c r="BY179" s="380"/>
      <c r="BZ179" s="380"/>
      <c r="CA179" s="380"/>
    </row>
    <row r="180" spans="1:79" ht="26.25" customHeight="1">
      <c r="A180" s="1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</row>
    <row r="181" spans="1:79" ht="26.25" customHeight="1">
      <c r="A181" s="1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</row>
    <row r="182" spans="1:79" ht="26.25" customHeight="1">
      <c r="A182" s="1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  <c r="AZ182" s="380"/>
      <c r="BA182" s="380"/>
      <c r="BB182" s="380"/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  <c r="BU182" s="380"/>
      <c r="BV182" s="380"/>
      <c r="BW182" s="380"/>
      <c r="BX182" s="380"/>
      <c r="BY182" s="380"/>
      <c r="BZ182" s="380"/>
      <c r="CA182" s="380"/>
    </row>
    <row r="183" spans="1:79" ht="26.25" customHeight="1">
      <c r="A183" s="1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  <c r="AZ183" s="380"/>
      <c r="BA183" s="380"/>
      <c r="BB183" s="380"/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  <c r="BU183" s="380"/>
      <c r="BV183" s="380"/>
      <c r="BW183" s="380"/>
      <c r="BX183" s="380"/>
      <c r="BY183" s="380"/>
      <c r="BZ183" s="380"/>
      <c r="CA183" s="380"/>
    </row>
    <row r="184" spans="1:79" ht="26.25" customHeight="1">
      <c r="A184" s="1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</row>
    <row r="185" spans="1:79" ht="26.25" customHeight="1">
      <c r="A185" s="1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  <c r="AZ185" s="380"/>
      <c r="BA185" s="380"/>
      <c r="BB185" s="380"/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  <c r="BU185" s="380"/>
      <c r="BV185" s="380"/>
      <c r="BW185" s="380"/>
      <c r="BX185" s="380"/>
      <c r="BY185" s="380"/>
      <c r="BZ185" s="380"/>
      <c r="CA185" s="380"/>
    </row>
    <row r="186" spans="1:79" ht="26.25" customHeight="1">
      <c r="A186" s="1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  <c r="AZ186" s="380"/>
      <c r="BA186" s="380"/>
      <c r="BB186" s="380"/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  <c r="BU186" s="380"/>
      <c r="BV186" s="380"/>
      <c r="BW186" s="380"/>
      <c r="BX186" s="380"/>
      <c r="BY186" s="380"/>
      <c r="BZ186" s="380"/>
      <c r="CA186" s="380"/>
    </row>
    <row r="187" spans="1:79" ht="26.25" customHeight="1">
      <c r="A187" s="1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  <c r="BU187" s="380"/>
      <c r="BV187" s="380"/>
      <c r="BW187" s="380"/>
      <c r="BX187" s="380"/>
      <c r="BY187" s="380"/>
      <c r="BZ187" s="380"/>
      <c r="CA187" s="380"/>
    </row>
    <row r="188" spans="1:79" ht="26.25" customHeight="1">
      <c r="A188" s="1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  <c r="BU188" s="380"/>
      <c r="BV188" s="380"/>
      <c r="BW188" s="380"/>
      <c r="BX188" s="380"/>
      <c r="BY188" s="380"/>
      <c r="BZ188" s="380"/>
      <c r="CA188" s="380"/>
    </row>
    <row r="189" spans="1:79" ht="26.25" customHeight="1">
      <c r="A189" s="1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  <c r="BU189" s="380"/>
      <c r="BV189" s="380"/>
      <c r="BW189" s="380"/>
      <c r="BX189" s="380"/>
      <c r="BY189" s="380"/>
      <c r="BZ189" s="380"/>
      <c r="CA189" s="380"/>
    </row>
    <row r="190" spans="1:79" ht="26.25" customHeight="1">
      <c r="A190" s="1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  <c r="AZ190" s="380"/>
      <c r="BA190" s="380"/>
      <c r="BB190" s="380"/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  <c r="BU190" s="380"/>
      <c r="BV190" s="380"/>
      <c r="BW190" s="380"/>
      <c r="BX190" s="380"/>
      <c r="BY190" s="380"/>
      <c r="BZ190" s="380"/>
      <c r="CA190" s="380"/>
    </row>
    <row r="191" spans="1:79" ht="26.25" customHeight="1">
      <c r="A191" s="1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  <c r="BU191" s="380"/>
      <c r="BV191" s="380"/>
      <c r="BW191" s="380"/>
      <c r="BX191" s="380"/>
      <c r="BY191" s="380"/>
      <c r="BZ191" s="380"/>
      <c r="CA191" s="380"/>
    </row>
    <row r="192" spans="1:79" ht="26.25" customHeight="1">
      <c r="A192" s="1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  <c r="BU192" s="380"/>
      <c r="BV192" s="380"/>
      <c r="BW192" s="380"/>
      <c r="BX192" s="380"/>
      <c r="BY192" s="380"/>
      <c r="BZ192" s="380"/>
      <c r="CA192" s="380"/>
    </row>
    <row r="193" spans="1:79" ht="26.25" customHeight="1">
      <c r="A193" s="1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  <c r="BU193" s="380"/>
      <c r="BV193" s="380"/>
      <c r="BW193" s="380"/>
      <c r="BX193" s="380"/>
      <c r="BY193" s="380"/>
      <c r="BZ193" s="380"/>
      <c r="CA193" s="380"/>
    </row>
    <row r="194" spans="1:79" ht="26.25" customHeight="1">
      <c r="A194" s="1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  <c r="BU194" s="380"/>
      <c r="BV194" s="380"/>
      <c r="BW194" s="380"/>
      <c r="BX194" s="380"/>
      <c r="BY194" s="380"/>
      <c r="BZ194" s="380"/>
      <c r="CA194" s="380"/>
    </row>
    <row r="195" spans="1:79" ht="26.25" customHeight="1">
      <c r="A195" s="1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  <c r="AZ195" s="380"/>
      <c r="BA195" s="380"/>
      <c r="BB195" s="380"/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  <c r="BU195" s="380"/>
      <c r="BV195" s="380"/>
      <c r="BW195" s="380"/>
      <c r="BX195" s="380"/>
      <c r="BY195" s="380"/>
      <c r="BZ195" s="380"/>
      <c r="CA195" s="380"/>
    </row>
    <row r="196" spans="1:79" ht="26.25" customHeight="1">
      <c r="A196" s="1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</row>
    <row r="197" spans="1:79" ht="26.25" customHeight="1">
      <c r="A197" s="1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  <c r="BU197" s="380"/>
      <c r="BV197" s="380"/>
      <c r="BW197" s="380"/>
      <c r="BX197" s="380"/>
      <c r="BY197" s="380"/>
      <c r="BZ197" s="380"/>
      <c r="CA197" s="380"/>
    </row>
    <row r="198" spans="1:79" ht="26.25" customHeight="1">
      <c r="A198" s="1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  <c r="AZ198" s="380"/>
      <c r="BA198" s="380"/>
      <c r="BB198" s="380"/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  <c r="BU198" s="380"/>
      <c r="BV198" s="380"/>
      <c r="BW198" s="380"/>
      <c r="BX198" s="380"/>
      <c r="BY198" s="380"/>
      <c r="BZ198" s="380"/>
      <c r="CA198" s="380"/>
    </row>
    <row r="199" spans="1:79" ht="26.25" customHeight="1">
      <c r="A199" s="1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  <c r="AZ199" s="380"/>
      <c r="BA199" s="380"/>
      <c r="BB199" s="380"/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0"/>
      <c r="BW199" s="380"/>
      <c r="BX199" s="380"/>
      <c r="BY199" s="380"/>
      <c r="BZ199" s="380"/>
      <c r="CA199" s="380"/>
    </row>
    <row r="200" spans="1:79" ht="26.25" customHeight="1">
      <c r="A200" s="1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  <c r="AZ200" s="380"/>
      <c r="BA200" s="380"/>
      <c r="BB200" s="380"/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  <c r="BU200" s="380"/>
      <c r="BV200" s="380"/>
      <c r="BW200" s="380"/>
      <c r="BX200" s="380"/>
      <c r="BY200" s="380"/>
      <c r="BZ200" s="380"/>
      <c r="CA200" s="380"/>
    </row>
    <row r="201" spans="1:79" ht="26.25" customHeight="1">
      <c r="A201" s="1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  <c r="BU201" s="380"/>
      <c r="BV201" s="380"/>
      <c r="BW201" s="380"/>
      <c r="BX201" s="380"/>
      <c r="BY201" s="380"/>
      <c r="BZ201" s="380"/>
      <c r="CA201" s="380"/>
    </row>
    <row r="202" spans="1:79" ht="26.25" customHeight="1">
      <c r="A202" s="1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  <c r="AZ202" s="380"/>
      <c r="BA202" s="380"/>
      <c r="BB202" s="380"/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  <c r="BU202" s="380"/>
      <c r="BV202" s="380"/>
      <c r="BW202" s="380"/>
      <c r="BX202" s="380"/>
      <c r="BY202" s="380"/>
      <c r="BZ202" s="380"/>
      <c r="CA202" s="380"/>
    </row>
    <row r="203" spans="1:79" ht="26.25" customHeight="1">
      <c r="A203" s="1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  <c r="BU203" s="380"/>
      <c r="BV203" s="380"/>
      <c r="BW203" s="380"/>
      <c r="BX203" s="380"/>
      <c r="BY203" s="380"/>
      <c r="BZ203" s="380"/>
      <c r="CA203" s="380"/>
    </row>
    <row r="204" spans="1:79" ht="26.25" customHeight="1">
      <c r="A204" s="1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  <c r="AZ204" s="380"/>
      <c r="BA204" s="380"/>
      <c r="BB204" s="380"/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  <c r="BU204" s="380"/>
      <c r="BV204" s="380"/>
      <c r="BW204" s="380"/>
      <c r="BX204" s="380"/>
      <c r="BY204" s="380"/>
      <c r="BZ204" s="380"/>
      <c r="CA204" s="380"/>
    </row>
    <row r="205" spans="1:79" ht="26.25" customHeight="1">
      <c r="A205" s="1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  <c r="BU205" s="380"/>
      <c r="BV205" s="380"/>
      <c r="BW205" s="380"/>
      <c r="BX205" s="380"/>
      <c r="BY205" s="380"/>
      <c r="BZ205" s="380"/>
      <c r="CA205" s="380"/>
    </row>
    <row r="206" spans="1:79" ht="26.25" customHeight="1">
      <c r="A206" s="1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  <c r="AZ206" s="380"/>
      <c r="BA206" s="380"/>
      <c r="BB206" s="380"/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  <c r="BU206" s="380"/>
      <c r="BV206" s="380"/>
      <c r="BW206" s="380"/>
      <c r="BX206" s="380"/>
      <c r="BY206" s="380"/>
      <c r="BZ206" s="380"/>
      <c r="CA206" s="380"/>
    </row>
    <row r="207" spans="1:79" ht="26.25" customHeight="1">
      <c r="A207" s="1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</row>
    <row r="208" spans="1:79" ht="26.25" customHeight="1">
      <c r="A208" s="1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  <c r="BU208" s="380"/>
      <c r="BV208" s="380"/>
      <c r="BW208" s="380"/>
      <c r="BX208" s="380"/>
      <c r="BY208" s="380"/>
      <c r="BZ208" s="380"/>
      <c r="CA208" s="380"/>
    </row>
    <row r="209" spans="1:79" ht="26.25" customHeight="1">
      <c r="A209" s="1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  <c r="BU209" s="380"/>
      <c r="BV209" s="380"/>
      <c r="BW209" s="380"/>
      <c r="BX209" s="380"/>
      <c r="BY209" s="380"/>
      <c r="BZ209" s="380"/>
      <c r="CA209" s="380"/>
    </row>
    <row r="210" spans="1:79" ht="26.25" customHeight="1">
      <c r="A210" s="1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  <c r="BU210" s="380"/>
      <c r="BV210" s="380"/>
      <c r="BW210" s="380"/>
      <c r="BX210" s="380"/>
      <c r="BY210" s="380"/>
      <c r="BZ210" s="380"/>
      <c r="CA210" s="380"/>
    </row>
    <row r="211" spans="1:79" ht="26.25" customHeight="1">
      <c r="A211" s="1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</row>
    <row r="212" spans="1:79" ht="26.25" customHeight="1">
      <c r="A212" s="1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  <c r="BU212" s="380"/>
      <c r="BV212" s="380"/>
      <c r="BW212" s="380"/>
      <c r="BX212" s="380"/>
      <c r="BY212" s="380"/>
      <c r="BZ212" s="380"/>
      <c r="CA212" s="380"/>
    </row>
    <row r="213" spans="1:79" ht="26.25" customHeight="1">
      <c r="A213" s="1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  <c r="BU213" s="380"/>
      <c r="BV213" s="380"/>
      <c r="BW213" s="380"/>
      <c r="BX213" s="380"/>
      <c r="BY213" s="380"/>
      <c r="BZ213" s="380"/>
      <c r="CA213" s="380"/>
    </row>
    <row r="214" spans="1:79" ht="26.25" customHeight="1">
      <c r="A214" s="1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  <c r="AZ214" s="380"/>
      <c r="BA214" s="380"/>
      <c r="BB214" s="380"/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  <c r="BU214" s="380"/>
      <c r="BV214" s="380"/>
      <c r="BW214" s="380"/>
      <c r="BX214" s="380"/>
      <c r="BY214" s="380"/>
      <c r="BZ214" s="380"/>
      <c r="CA214" s="380"/>
    </row>
    <row r="215" spans="1:79" ht="26.25" customHeight="1">
      <c r="A215" s="1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  <c r="AZ215" s="380"/>
      <c r="BA215" s="380"/>
      <c r="BB215" s="380"/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  <c r="BU215" s="380"/>
      <c r="BV215" s="380"/>
      <c r="BW215" s="380"/>
      <c r="BX215" s="380"/>
      <c r="BY215" s="380"/>
      <c r="BZ215" s="380"/>
      <c r="CA215" s="380"/>
    </row>
    <row r="216" spans="1:79" ht="26.25" customHeight="1">
      <c r="A216" s="1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  <c r="AZ216" s="380"/>
      <c r="BA216" s="380"/>
      <c r="BB216" s="380"/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  <c r="BU216" s="380"/>
      <c r="BV216" s="380"/>
      <c r="BW216" s="380"/>
      <c r="BX216" s="380"/>
      <c r="BY216" s="380"/>
      <c r="BZ216" s="380"/>
      <c r="CA216" s="380"/>
    </row>
    <row r="217" spans="1:79" ht="26.25" customHeight="1">
      <c r="A217" s="1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  <c r="BU217" s="380"/>
      <c r="BV217" s="380"/>
      <c r="BW217" s="380"/>
      <c r="BX217" s="380"/>
      <c r="BY217" s="380"/>
      <c r="BZ217" s="380"/>
      <c r="CA217" s="380"/>
    </row>
    <row r="218" spans="1:79" ht="26.25" customHeight="1">
      <c r="A218" s="1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  <c r="AZ218" s="380"/>
      <c r="BA218" s="380"/>
      <c r="BB218" s="380"/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  <c r="BU218" s="380"/>
      <c r="BV218" s="380"/>
      <c r="BW218" s="380"/>
      <c r="BX218" s="380"/>
      <c r="BY218" s="380"/>
      <c r="BZ218" s="380"/>
      <c r="CA218" s="380"/>
    </row>
    <row r="219" spans="1:79" ht="26.25" customHeight="1">
      <c r="A219" s="1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  <c r="BU219" s="380"/>
      <c r="BV219" s="380"/>
      <c r="BW219" s="380"/>
      <c r="BX219" s="380"/>
      <c r="BY219" s="380"/>
      <c r="BZ219" s="380"/>
      <c r="CA219" s="380"/>
    </row>
    <row r="220" spans="1:79" ht="26.25" customHeight="1">
      <c r="A220" s="1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  <c r="AZ220" s="380"/>
      <c r="BA220" s="380"/>
      <c r="BB220" s="380"/>
      <c r="BC220" s="380"/>
      <c r="BD220" s="380"/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  <c r="BU220" s="380"/>
      <c r="BV220" s="380"/>
      <c r="BW220" s="380"/>
      <c r="BX220" s="380"/>
      <c r="BY220" s="380"/>
      <c r="BZ220" s="380"/>
      <c r="CA220" s="380"/>
    </row>
    <row r="221" spans="1:79" ht="26.25" customHeight="1">
      <c r="A221" s="1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  <c r="BU221" s="380"/>
      <c r="BV221" s="380"/>
      <c r="BW221" s="380"/>
      <c r="BX221" s="380"/>
      <c r="BY221" s="380"/>
      <c r="BZ221" s="380"/>
      <c r="CA221" s="380"/>
    </row>
    <row r="222" spans="1:79" ht="26.25" customHeight="1">
      <c r="A222" s="1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  <c r="AZ222" s="380"/>
      <c r="BA222" s="380"/>
      <c r="BB222" s="380"/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  <c r="BU222" s="380"/>
      <c r="BV222" s="380"/>
      <c r="BW222" s="380"/>
      <c r="BX222" s="380"/>
      <c r="BY222" s="380"/>
      <c r="BZ222" s="380"/>
      <c r="CA222" s="380"/>
    </row>
    <row r="223" spans="1:79" ht="26.25" customHeight="1">
      <c r="A223" s="1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</row>
    <row r="224" spans="1:79" ht="26.25" customHeight="1">
      <c r="A224" s="1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</row>
    <row r="225" spans="1:79" ht="26.25" customHeight="1">
      <c r="A225" s="1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</row>
    <row r="226" spans="1:79" ht="26.25" customHeight="1">
      <c r="A226" s="1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  <c r="BU226" s="380"/>
      <c r="BV226" s="380"/>
      <c r="BW226" s="380"/>
      <c r="BX226" s="380"/>
      <c r="BY226" s="380"/>
      <c r="BZ226" s="380"/>
      <c r="CA226" s="380"/>
    </row>
    <row r="227" spans="1:79" ht="26.25" customHeight="1">
      <c r="A227" s="1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  <c r="AZ227" s="380"/>
      <c r="BA227" s="380"/>
      <c r="BB227" s="380"/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  <c r="BU227" s="380"/>
      <c r="BV227" s="380"/>
      <c r="BW227" s="380"/>
      <c r="BX227" s="380"/>
      <c r="BY227" s="380"/>
      <c r="BZ227" s="380"/>
      <c r="CA227" s="380"/>
    </row>
    <row r="228" spans="1:79" ht="26.25" customHeight="1">
      <c r="A228" s="1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  <c r="AZ228" s="380"/>
      <c r="BA228" s="380"/>
      <c r="BB228" s="380"/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  <c r="BU228" s="380"/>
      <c r="BV228" s="380"/>
      <c r="BW228" s="380"/>
      <c r="BX228" s="380"/>
      <c r="BY228" s="380"/>
      <c r="BZ228" s="380"/>
      <c r="CA228" s="380"/>
    </row>
    <row r="229" spans="1:79" ht="26.25" customHeight="1">
      <c r="A229" s="1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  <c r="BU229" s="380"/>
      <c r="BV229" s="380"/>
      <c r="BW229" s="380"/>
      <c r="BX229" s="380"/>
      <c r="BY229" s="380"/>
      <c r="BZ229" s="380"/>
      <c r="CA229" s="380"/>
    </row>
    <row r="230" spans="1:79" ht="26.25" customHeight="1">
      <c r="A230" s="1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  <c r="AZ230" s="380"/>
      <c r="BA230" s="380"/>
      <c r="BB230" s="380"/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  <c r="BU230" s="380"/>
      <c r="BV230" s="380"/>
      <c r="BW230" s="380"/>
      <c r="BX230" s="380"/>
      <c r="BY230" s="380"/>
      <c r="BZ230" s="380"/>
      <c r="CA230" s="380"/>
    </row>
    <row r="231" spans="1:79" ht="26.25" customHeight="1">
      <c r="A231" s="1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80"/>
      <c r="BW231" s="380"/>
      <c r="BX231" s="380"/>
      <c r="BY231" s="380"/>
      <c r="BZ231" s="380"/>
      <c r="CA231" s="380"/>
    </row>
    <row r="232" spans="1:79" ht="26.25" customHeight="1">
      <c r="A232" s="1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80"/>
      <c r="BW232" s="380"/>
      <c r="BX232" s="380"/>
      <c r="BY232" s="380"/>
      <c r="BZ232" s="380"/>
      <c r="CA232" s="380"/>
    </row>
    <row r="233" spans="1:79" ht="26.25" customHeight="1">
      <c r="A233" s="1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</row>
    <row r="234" spans="1:79" ht="26.25" customHeight="1">
      <c r="A234" s="1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</row>
    <row r="235" spans="1:79" ht="26.25" customHeight="1">
      <c r="A235" s="1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  <c r="AZ235" s="380"/>
      <c r="BA235" s="380"/>
      <c r="BB235" s="380"/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  <c r="BU235" s="380"/>
      <c r="BV235" s="380"/>
      <c r="BW235" s="380"/>
      <c r="BX235" s="380"/>
      <c r="BY235" s="380"/>
      <c r="BZ235" s="380"/>
      <c r="CA235" s="380"/>
    </row>
    <row r="236" spans="1:79" ht="26.25" customHeight="1">
      <c r="A236" s="1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</row>
    <row r="237" spans="1:79" ht="26.25" customHeight="1">
      <c r="A237" s="1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  <c r="BU237" s="380"/>
      <c r="BV237" s="380"/>
      <c r="BW237" s="380"/>
      <c r="BX237" s="380"/>
      <c r="BY237" s="380"/>
      <c r="BZ237" s="380"/>
      <c r="CA237" s="380"/>
    </row>
    <row r="238" spans="1:79" ht="26.25" customHeight="1">
      <c r="A238" s="1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  <c r="AZ238" s="380"/>
      <c r="BA238" s="380"/>
      <c r="BB238" s="380"/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  <c r="BU238" s="380"/>
      <c r="BV238" s="380"/>
      <c r="BW238" s="380"/>
      <c r="BX238" s="380"/>
      <c r="BY238" s="380"/>
      <c r="BZ238" s="380"/>
      <c r="CA238" s="380"/>
    </row>
    <row r="239" spans="1:79" ht="26.25" customHeight="1">
      <c r="A239" s="1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  <c r="AZ239" s="380"/>
      <c r="BA239" s="380"/>
      <c r="BB239" s="380"/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  <c r="BU239" s="380"/>
      <c r="BV239" s="380"/>
      <c r="BW239" s="380"/>
      <c r="BX239" s="380"/>
      <c r="BY239" s="380"/>
      <c r="BZ239" s="380"/>
      <c r="CA239" s="380"/>
    </row>
    <row r="240" spans="1:79" ht="26.25" customHeight="1">
      <c r="A240" s="1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  <c r="AZ240" s="380"/>
      <c r="BA240" s="380"/>
      <c r="BB240" s="380"/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  <c r="BU240" s="380"/>
      <c r="BV240" s="380"/>
      <c r="BW240" s="380"/>
      <c r="BX240" s="380"/>
      <c r="BY240" s="380"/>
      <c r="BZ240" s="380"/>
      <c r="CA240" s="380"/>
    </row>
    <row r="241" spans="1:79" ht="26.25" customHeight="1">
      <c r="A241" s="1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  <c r="BU241" s="380"/>
      <c r="BV241" s="380"/>
      <c r="BW241" s="380"/>
      <c r="BX241" s="380"/>
      <c r="BY241" s="380"/>
      <c r="BZ241" s="380"/>
      <c r="CA241" s="380"/>
    </row>
    <row r="242" spans="1:79" ht="26.25" customHeight="1">
      <c r="A242" s="1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  <c r="AZ242" s="380"/>
      <c r="BA242" s="380"/>
      <c r="BB242" s="380"/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  <c r="BU242" s="380"/>
      <c r="BV242" s="380"/>
      <c r="BW242" s="380"/>
      <c r="BX242" s="380"/>
      <c r="BY242" s="380"/>
      <c r="BZ242" s="380"/>
      <c r="CA242" s="380"/>
    </row>
    <row r="243" spans="1:79" ht="26.25" customHeight="1">
      <c r="A243" s="1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  <c r="AZ243" s="380"/>
      <c r="BA243" s="380"/>
      <c r="BB243" s="380"/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  <c r="BU243" s="380"/>
      <c r="BV243" s="380"/>
      <c r="BW243" s="380"/>
      <c r="BX243" s="380"/>
      <c r="BY243" s="380"/>
      <c r="BZ243" s="380"/>
      <c r="CA243" s="380"/>
    </row>
    <row r="244" spans="1:79" ht="26.25" customHeight="1">
      <c r="A244" s="1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  <c r="AZ244" s="380"/>
      <c r="BA244" s="380"/>
      <c r="BB244" s="380"/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  <c r="BU244" s="380"/>
      <c r="BV244" s="380"/>
      <c r="BW244" s="380"/>
      <c r="BX244" s="380"/>
      <c r="BY244" s="380"/>
      <c r="BZ244" s="380"/>
      <c r="CA244" s="380"/>
    </row>
    <row r="245" spans="1:79" ht="26.25" customHeight="1">
      <c r="A245" s="1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  <c r="BU245" s="380"/>
      <c r="BV245" s="380"/>
      <c r="BW245" s="380"/>
      <c r="BX245" s="380"/>
      <c r="BY245" s="380"/>
      <c r="BZ245" s="380"/>
      <c r="CA245" s="380"/>
    </row>
    <row r="246" spans="1:79" ht="26.25" customHeight="1">
      <c r="A246" s="1"/>
      <c r="B246" s="380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  <c r="AZ246" s="380"/>
      <c r="BA246" s="380"/>
      <c r="BB246" s="380"/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  <c r="BU246" s="380"/>
      <c r="BV246" s="380"/>
      <c r="BW246" s="380"/>
      <c r="BX246" s="380"/>
      <c r="BY246" s="380"/>
      <c r="BZ246" s="380"/>
      <c r="CA246" s="380"/>
    </row>
    <row r="247" spans="1:79" ht="26.25" customHeight="1">
      <c r="A247" s="1"/>
      <c r="B247" s="380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  <c r="BU247" s="380"/>
      <c r="BV247" s="380"/>
      <c r="BW247" s="380"/>
      <c r="BX247" s="380"/>
      <c r="BY247" s="380"/>
      <c r="BZ247" s="380"/>
      <c r="CA247" s="380"/>
    </row>
    <row r="248" spans="1:79" ht="26.25" customHeight="1">
      <c r="A248" s="1"/>
      <c r="B248" s="380"/>
      <c r="C248" s="380"/>
      <c r="D248" s="380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  <c r="AZ248" s="380"/>
      <c r="BA248" s="380"/>
      <c r="BB248" s="380"/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  <c r="BU248" s="380"/>
      <c r="BV248" s="380"/>
      <c r="BW248" s="380"/>
      <c r="BX248" s="380"/>
      <c r="BY248" s="380"/>
      <c r="BZ248" s="380"/>
      <c r="CA248" s="380"/>
    </row>
    <row r="249" spans="1:79" ht="26.25" customHeight="1">
      <c r="A249" s="1"/>
      <c r="B249" s="380"/>
      <c r="C249" s="380"/>
      <c r="D249" s="380"/>
      <c r="E249" s="380"/>
      <c r="F249" s="380"/>
      <c r="G249" s="380"/>
      <c r="H249" s="380"/>
      <c r="I249" s="380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  <c r="BU249" s="380"/>
      <c r="BV249" s="380"/>
      <c r="BW249" s="380"/>
      <c r="BX249" s="380"/>
      <c r="BY249" s="380"/>
      <c r="BZ249" s="380"/>
      <c r="CA249" s="380"/>
    </row>
    <row r="250" spans="1:79" ht="26.25" customHeight="1">
      <c r="A250" s="1"/>
      <c r="B250" s="380"/>
      <c r="C250" s="380"/>
      <c r="D250" s="380"/>
      <c r="E250" s="380"/>
      <c r="F250" s="380"/>
      <c r="G250" s="380"/>
      <c r="H250" s="380"/>
      <c r="I250" s="380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  <c r="AZ250" s="380"/>
      <c r="BA250" s="380"/>
      <c r="BB250" s="380"/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  <c r="BU250" s="380"/>
      <c r="BV250" s="380"/>
      <c r="BW250" s="380"/>
      <c r="BX250" s="380"/>
      <c r="BY250" s="380"/>
      <c r="BZ250" s="380"/>
      <c r="CA250" s="380"/>
    </row>
    <row r="251" spans="1:79" ht="26.25" customHeight="1">
      <c r="A251" s="1"/>
      <c r="B251" s="380"/>
      <c r="C251" s="380"/>
      <c r="D251" s="380"/>
      <c r="E251" s="380"/>
      <c r="F251" s="380"/>
      <c r="G251" s="380"/>
      <c r="H251" s="380"/>
      <c r="I251" s="380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  <c r="AZ251" s="380"/>
      <c r="BA251" s="380"/>
      <c r="BB251" s="380"/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  <c r="BU251" s="380"/>
      <c r="BV251" s="380"/>
      <c r="BW251" s="380"/>
      <c r="BX251" s="380"/>
      <c r="BY251" s="380"/>
      <c r="BZ251" s="380"/>
      <c r="CA251" s="380"/>
    </row>
    <row r="252" spans="1:79" ht="26.25" customHeight="1">
      <c r="A252" s="1"/>
      <c r="B252" s="380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  <c r="AZ252" s="380"/>
      <c r="BA252" s="380"/>
      <c r="BB252" s="380"/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  <c r="BU252" s="380"/>
      <c r="BV252" s="380"/>
      <c r="BW252" s="380"/>
      <c r="BX252" s="380"/>
      <c r="BY252" s="380"/>
      <c r="BZ252" s="380"/>
      <c r="CA252" s="380"/>
    </row>
    <row r="253" spans="1:79" ht="26.25" customHeight="1">
      <c r="A253" s="1"/>
      <c r="B253" s="380"/>
      <c r="C253" s="380"/>
      <c r="D253" s="380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  <c r="BU253" s="380"/>
      <c r="BV253" s="380"/>
      <c r="BW253" s="380"/>
      <c r="BX253" s="380"/>
      <c r="BY253" s="380"/>
      <c r="BZ253" s="380"/>
      <c r="CA253" s="380"/>
    </row>
    <row r="254" spans="1:79" ht="15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  <c r="AZ254" s="380"/>
      <c r="BA254" s="380"/>
      <c r="BB254" s="380"/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  <c r="BU254" s="380"/>
      <c r="BV254" s="380"/>
      <c r="BW254" s="380"/>
      <c r="BX254" s="380"/>
      <c r="BY254" s="380"/>
      <c r="BZ254" s="380"/>
      <c r="CA254" s="380"/>
    </row>
    <row r="255" spans="1:79" ht="15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  <c r="BU255" s="79"/>
      <c r="BV255" s="79"/>
      <c r="BW255" s="79"/>
      <c r="BX255" s="79"/>
      <c r="BY255" s="79"/>
      <c r="BZ255" s="79"/>
      <c r="CA255" s="79"/>
    </row>
    <row r="256" spans="1:79" ht="15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  <c r="BU256" s="79"/>
      <c r="BV256" s="79"/>
      <c r="BW256" s="79"/>
      <c r="BX256" s="79"/>
      <c r="BY256" s="79"/>
      <c r="BZ256" s="79"/>
      <c r="CA256" s="79"/>
    </row>
    <row r="257" spans="1:79" ht="15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  <c r="BU257" s="79"/>
      <c r="BV257" s="79"/>
      <c r="BW257" s="79"/>
      <c r="BX257" s="79"/>
      <c r="BY257" s="79"/>
      <c r="BZ257" s="79"/>
      <c r="CA257" s="79"/>
    </row>
    <row r="258" spans="1:79" ht="15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</row>
    <row r="259" spans="1:79" ht="15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</row>
    <row r="260" spans="1:79" ht="15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</row>
    <row r="261" spans="1:79" ht="15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</row>
    <row r="262" spans="1:79" ht="15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</row>
    <row r="263" spans="1:79" ht="15.7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  <c r="BQ263" s="79"/>
      <c r="BR263" s="79"/>
      <c r="BS263" s="79"/>
      <c r="BT263" s="79"/>
      <c r="BU263" s="79"/>
      <c r="BV263" s="79"/>
      <c r="BW263" s="79"/>
      <c r="BX263" s="79"/>
      <c r="BY263" s="79"/>
      <c r="BZ263" s="79"/>
      <c r="CA263" s="79"/>
    </row>
    <row r="264" spans="1:79" ht="15.7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  <c r="BQ264" s="79"/>
      <c r="BR264" s="79"/>
      <c r="BS264" s="79"/>
      <c r="BT264" s="79"/>
      <c r="BU264" s="79"/>
      <c r="BV264" s="79"/>
      <c r="BW264" s="79"/>
      <c r="BX264" s="79"/>
      <c r="BY264" s="79"/>
      <c r="BZ264" s="79"/>
      <c r="CA264" s="79"/>
    </row>
    <row r="265" spans="1:79" ht="15.7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  <c r="BQ265" s="79"/>
      <c r="BR265" s="79"/>
      <c r="BS265" s="79"/>
      <c r="BT265" s="79"/>
      <c r="BU265" s="79"/>
      <c r="BV265" s="79"/>
      <c r="BW265" s="79"/>
      <c r="BX265" s="79"/>
      <c r="BY265" s="79"/>
      <c r="BZ265" s="79"/>
      <c r="CA265" s="79"/>
    </row>
    <row r="266" spans="1:79" ht="15.7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  <c r="BQ266" s="79"/>
      <c r="BR266" s="79"/>
      <c r="BS266" s="79"/>
      <c r="BT266" s="79"/>
      <c r="BU266" s="79"/>
      <c r="BV266" s="79"/>
      <c r="BW266" s="79"/>
      <c r="BX266" s="79"/>
      <c r="BY266" s="79"/>
      <c r="BZ266" s="79"/>
      <c r="CA266" s="79"/>
    </row>
    <row r="267" spans="1:79" ht="15.7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  <c r="BQ267" s="79"/>
      <c r="BR267" s="79"/>
      <c r="BS267" s="79"/>
      <c r="BT267" s="79"/>
      <c r="BU267" s="79"/>
      <c r="BV267" s="79"/>
      <c r="BW267" s="79"/>
      <c r="BX267" s="79"/>
      <c r="BY267" s="79"/>
      <c r="BZ267" s="79"/>
      <c r="CA267" s="79"/>
    </row>
    <row r="268" spans="1:79" ht="15.7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</row>
    <row r="269" spans="1:79" ht="15.7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  <c r="BP269" s="79"/>
      <c r="BQ269" s="79"/>
      <c r="BR269" s="79"/>
      <c r="BS269" s="79"/>
      <c r="BT269" s="79"/>
      <c r="BU269" s="79"/>
      <c r="BV269" s="79"/>
      <c r="BW269" s="79"/>
      <c r="BX269" s="79"/>
      <c r="BY269" s="79"/>
      <c r="BZ269" s="79"/>
      <c r="CA269" s="79"/>
    </row>
    <row r="270" spans="1:79" ht="15.7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  <c r="BP270" s="79"/>
      <c r="BQ270" s="79"/>
      <c r="BR270" s="79"/>
      <c r="BS270" s="79"/>
      <c r="BT270" s="79"/>
      <c r="BU270" s="79"/>
      <c r="BV270" s="79"/>
      <c r="BW270" s="79"/>
      <c r="BX270" s="79"/>
      <c r="BY270" s="79"/>
      <c r="BZ270" s="79"/>
      <c r="CA270" s="79"/>
    </row>
    <row r="271" spans="1:79" ht="15.7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  <c r="BP271" s="79"/>
      <c r="BQ271" s="79"/>
      <c r="BR271" s="79"/>
      <c r="BS271" s="79"/>
      <c r="BT271" s="79"/>
      <c r="BU271" s="79"/>
      <c r="BV271" s="79"/>
      <c r="BW271" s="79"/>
      <c r="BX271" s="79"/>
      <c r="BY271" s="79"/>
      <c r="BZ271" s="79"/>
      <c r="CA271" s="79"/>
    </row>
    <row r="272" spans="1:79" ht="15.7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  <c r="BP272" s="79"/>
      <c r="BQ272" s="79"/>
      <c r="BR272" s="79"/>
      <c r="BS272" s="79"/>
      <c r="BT272" s="79"/>
      <c r="BU272" s="79"/>
      <c r="BV272" s="79"/>
      <c r="BW272" s="79"/>
      <c r="BX272" s="79"/>
      <c r="BY272" s="79"/>
      <c r="BZ272" s="79"/>
      <c r="CA272" s="79"/>
    </row>
    <row r="273" spans="1:79" ht="15.7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  <c r="BK273" s="79"/>
      <c r="BL273" s="79"/>
      <c r="BM273" s="79"/>
      <c r="BN273" s="79"/>
      <c r="BO273" s="79"/>
      <c r="BP273" s="79"/>
      <c r="BQ273" s="79"/>
      <c r="BR273" s="79"/>
      <c r="BS273" s="79"/>
      <c r="BT273" s="79"/>
      <c r="BU273" s="79"/>
      <c r="BV273" s="79"/>
      <c r="BW273" s="79"/>
      <c r="BX273" s="79"/>
      <c r="BY273" s="79"/>
      <c r="BZ273" s="79"/>
      <c r="CA273" s="79"/>
    </row>
    <row r="274" spans="1:79" ht="15.7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  <c r="BK274" s="79"/>
      <c r="BL274" s="79"/>
      <c r="BM274" s="79"/>
      <c r="BN274" s="79"/>
      <c r="BO274" s="79"/>
      <c r="BP274" s="79"/>
      <c r="BQ274" s="79"/>
      <c r="BR274" s="79"/>
      <c r="BS274" s="79"/>
      <c r="BT274" s="79"/>
      <c r="BU274" s="79"/>
      <c r="BV274" s="79"/>
      <c r="BW274" s="79"/>
      <c r="BX274" s="79"/>
      <c r="BY274" s="79"/>
      <c r="BZ274" s="79"/>
      <c r="CA274" s="79"/>
    </row>
    <row r="275" spans="1:79" ht="15.7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  <c r="BK275" s="79"/>
      <c r="BL275" s="79"/>
      <c r="BM275" s="79"/>
      <c r="BN275" s="79"/>
      <c r="BO275" s="79"/>
      <c r="BP275" s="79"/>
      <c r="BQ275" s="79"/>
      <c r="BR275" s="79"/>
      <c r="BS275" s="79"/>
      <c r="BT275" s="79"/>
      <c r="BU275" s="79"/>
      <c r="BV275" s="79"/>
      <c r="BW275" s="79"/>
      <c r="BX275" s="79"/>
      <c r="BY275" s="79"/>
      <c r="BZ275" s="79"/>
      <c r="CA275" s="79"/>
    </row>
    <row r="276" spans="1:79" ht="15.7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  <c r="BK276" s="79"/>
      <c r="BL276" s="79"/>
      <c r="BM276" s="79"/>
      <c r="BN276" s="79"/>
      <c r="BO276" s="79"/>
      <c r="BP276" s="79"/>
      <c r="BQ276" s="79"/>
      <c r="BR276" s="79"/>
      <c r="BS276" s="79"/>
      <c r="BT276" s="79"/>
      <c r="BU276" s="79"/>
      <c r="BV276" s="79"/>
      <c r="BW276" s="79"/>
      <c r="BX276" s="79"/>
      <c r="BY276" s="79"/>
      <c r="BZ276" s="79"/>
      <c r="CA276" s="79"/>
    </row>
    <row r="277" spans="1:79" ht="15.7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  <c r="BK277" s="79"/>
      <c r="BL277" s="79"/>
      <c r="BM277" s="79"/>
      <c r="BN277" s="79"/>
      <c r="BO277" s="79"/>
      <c r="BP277" s="79"/>
      <c r="BQ277" s="79"/>
      <c r="BR277" s="79"/>
      <c r="BS277" s="79"/>
      <c r="BT277" s="79"/>
      <c r="BU277" s="79"/>
      <c r="BV277" s="79"/>
      <c r="BW277" s="79"/>
      <c r="BX277" s="79"/>
      <c r="BY277" s="79"/>
      <c r="BZ277" s="79"/>
      <c r="CA277" s="79"/>
    </row>
    <row r="278" spans="1:79" ht="15.7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  <c r="BK278" s="79"/>
      <c r="BL278" s="79"/>
      <c r="BM278" s="79"/>
      <c r="BN278" s="79"/>
      <c r="BO278" s="79"/>
      <c r="BP278" s="79"/>
      <c r="BQ278" s="79"/>
      <c r="BR278" s="79"/>
      <c r="BS278" s="79"/>
      <c r="BT278" s="79"/>
      <c r="BU278" s="79"/>
      <c r="BV278" s="79"/>
      <c r="BW278" s="79"/>
      <c r="BX278" s="79"/>
      <c r="BY278" s="79"/>
      <c r="BZ278" s="79"/>
      <c r="CA278" s="79"/>
    </row>
    <row r="279" spans="1:79" ht="15.7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  <c r="BK279" s="79"/>
      <c r="BL279" s="79"/>
      <c r="BM279" s="79"/>
      <c r="BN279" s="79"/>
      <c r="BO279" s="79"/>
      <c r="BP279" s="79"/>
      <c r="BQ279" s="79"/>
      <c r="BR279" s="79"/>
      <c r="BS279" s="79"/>
      <c r="BT279" s="79"/>
      <c r="BU279" s="79"/>
      <c r="BV279" s="79"/>
      <c r="BW279" s="79"/>
      <c r="BX279" s="79"/>
      <c r="BY279" s="79"/>
      <c r="BZ279" s="79"/>
      <c r="CA279" s="79"/>
    </row>
    <row r="280" spans="1:79" ht="15.7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  <c r="BK280" s="79"/>
      <c r="BL280" s="79"/>
      <c r="BM280" s="79"/>
      <c r="BN280" s="79"/>
      <c r="BO280" s="79"/>
      <c r="BP280" s="79"/>
      <c r="BQ280" s="79"/>
      <c r="BR280" s="79"/>
      <c r="BS280" s="79"/>
      <c r="BT280" s="79"/>
      <c r="BU280" s="79"/>
      <c r="BV280" s="79"/>
      <c r="BW280" s="79"/>
      <c r="BX280" s="79"/>
      <c r="BY280" s="79"/>
      <c r="BZ280" s="79"/>
      <c r="CA280" s="79"/>
    </row>
    <row r="281" spans="1:79" ht="15.7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</row>
    <row r="282" spans="1:79" ht="15.7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</row>
    <row r="283" spans="1:79" ht="15.7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</row>
    <row r="284" spans="1:79" ht="15.7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</row>
    <row r="285" spans="1:79" ht="15.7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</row>
    <row r="286" spans="1:79" ht="15.7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  <c r="BK286" s="79"/>
      <c r="BL286" s="79"/>
      <c r="BM286" s="79"/>
      <c r="BN286" s="79"/>
      <c r="BO286" s="79"/>
      <c r="BP286" s="79"/>
      <c r="BQ286" s="79"/>
      <c r="BR286" s="79"/>
      <c r="BS286" s="79"/>
      <c r="BT286" s="79"/>
      <c r="BU286" s="79"/>
      <c r="BV286" s="79"/>
      <c r="BW286" s="79"/>
      <c r="BX286" s="79"/>
      <c r="BY286" s="79"/>
      <c r="BZ286" s="79"/>
      <c r="CA286" s="79"/>
    </row>
    <row r="287" spans="1:79" ht="15.7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  <c r="BK287" s="79"/>
      <c r="BL287" s="79"/>
      <c r="BM287" s="79"/>
      <c r="BN287" s="79"/>
      <c r="BO287" s="79"/>
      <c r="BP287" s="79"/>
      <c r="BQ287" s="79"/>
      <c r="BR287" s="79"/>
      <c r="BS287" s="79"/>
      <c r="BT287" s="79"/>
      <c r="BU287" s="79"/>
      <c r="BV287" s="79"/>
      <c r="BW287" s="79"/>
      <c r="BX287" s="79"/>
      <c r="BY287" s="79"/>
      <c r="BZ287" s="79"/>
      <c r="CA287" s="79"/>
    </row>
    <row r="288" spans="1:79" ht="15.7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</row>
    <row r="289" spans="1:79" ht="15.7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9"/>
      <c r="CA289" s="79"/>
    </row>
    <row r="290" spans="1:79" ht="15.7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</row>
    <row r="291" spans="1:79" ht="15.7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</row>
    <row r="292" spans="1:79" ht="15.7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</row>
    <row r="293" spans="1:79" ht="15.7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</row>
    <row r="294" spans="1:79" ht="15.7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</row>
    <row r="295" spans="1:79" ht="15.7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</row>
    <row r="296" spans="1:79" ht="15.7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</row>
    <row r="297" spans="1:79" ht="15.7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</row>
    <row r="298" spans="1:79" ht="15.7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</row>
    <row r="299" spans="1:79" ht="15.7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</row>
    <row r="300" spans="1:79" ht="15.7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</row>
    <row r="301" spans="1:79" ht="15.7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</row>
    <row r="302" spans="1:79" ht="15.7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</row>
    <row r="303" spans="1:79" ht="15.7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</row>
    <row r="304" spans="1:79" ht="15.7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  <c r="BK304" s="79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79"/>
      <c r="BX304" s="79"/>
      <c r="BY304" s="79"/>
      <c r="BZ304" s="79"/>
      <c r="CA304" s="79"/>
    </row>
    <row r="305" spans="1:79" ht="15.7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  <c r="BK305" s="79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79"/>
      <c r="BX305" s="79"/>
      <c r="BY305" s="79"/>
      <c r="BZ305" s="79"/>
      <c r="CA305" s="79"/>
    </row>
    <row r="306" spans="1:79" ht="15.7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79"/>
      <c r="BX306" s="79"/>
      <c r="BY306" s="79"/>
      <c r="BZ306" s="79"/>
      <c r="CA306" s="79"/>
    </row>
    <row r="307" spans="1:79" ht="15.7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  <c r="BK307" s="79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79"/>
      <c r="BX307" s="79"/>
      <c r="BY307" s="79"/>
      <c r="BZ307" s="79"/>
      <c r="CA307" s="79"/>
    </row>
    <row r="308" spans="1:79" ht="15.7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79"/>
      <c r="BX308" s="79"/>
      <c r="BY308" s="79"/>
      <c r="BZ308" s="79"/>
      <c r="CA308" s="79"/>
    </row>
    <row r="309" spans="1:79" ht="15.7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  <c r="BK309" s="79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79"/>
      <c r="BX309" s="79"/>
      <c r="BY309" s="79"/>
      <c r="BZ309" s="79"/>
      <c r="CA309" s="79"/>
    </row>
    <row r="310" spans="1:79" ht="15.7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  <c r="BK310" s="79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79"/>
      <c r="BX310" s="79"/>
      <c r="BY310" s="79"/>
      <c r="BZ310" s="79"/>
      <c r="CA310" s="79"/>
    </row>
    <row r="311" spans="1:79" ht="15.7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  <c r="BK311" s="79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79"/>
      <c r="BX311" s="79"/>
      <c r="BY311" s="79"/>
      <c r="BZ311" s="79"/>
      <c r="CA311" s="79"/>
    </row>
    <row r="312" spans="1:79" ht="15.7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  <c r="BK312" s="79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79"/>
      <c r="BX312" s="79"/>
      <c r="BY312" s="79"/>
      <c r="BZ312" s="79"/>
      <c r="CA312" s="79"/>
    </row>
    <row r="313" spans="1:79" ht="15.7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  <c r="BK313" s="79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79"/>
      <c r="BX313" s="79"/>
      <c r="BY313" s="79"/>
      <c r="BZ313" s="79"/>
      <c r="CA313" s="79"/>
    </row>
    <row r="314" spans="1:79" ht="15.7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  <c r="BK314" s="79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79"/>
      <c r="BX314" s="79"/>
      <c r="BY314" s="79"/>
      <c r="BZ314" s="79"/>
      <c r="CA314" s="79"/>
    </row>
    <row r="315" spans="1:79" ht="15.7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  <c r="BK315" s="79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79"/>
      <c r="BX315" s="79"/>
      <c r="BY315" s="79"/>
      <c r="BZ315" s="79"/>
      <c r="CA315" s="79"/>
    </row>
    <row r="316" spans="1:79" ht="15.7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</row>
    <row r="317" spans="1:79" ht="15.7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  <c r="BK317" s="79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79"/>
      <c r="BX317" s="79"/>
      <c r="BY317" s="79"/>
      <c r="BZ317" s="79"/>
      <c r="CA317" s="79"/>
    </row>
    <row r="318" spans="1:79" ht="15.7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  <c r="BK318" s="79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79"/>
      <c r="BX318" s="79"/>
      <c r="BY318" s="79"/>
      <c r="BZ318" s="79"/>
      <c r="CA318" s="79"/>
    </row>
    <row r="319" spans="1:79" ht="15.7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  <c r="BK319" s="79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79"/>
      <c r="BX319" s="79"/>
      <c r="BY319" s="79"/>
      <c r="BZ319" s="79"/>
      <c r="CA319" s="79"/>
    </row>
    <row r="320" spans="1:79" ht="15.7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</row>
    <row r="321" spans="1:79" ht="15.7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</row>
    <row r="322" spans="1:79" ht="15.7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</row>
    <row r="323" spans="1:79" ht="15.7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</row>
    <row r="324" spans="1:79" ht="15.7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</row>
    <row r="325" spans="1:79" ht="15.7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</row>
    <row r="326" spans="1:79" ht="15.7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  <c r="BK326" s="79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79"/>
      <c r="BX326" s="79"/>
      <c r="BY326" s="79"/>
      <c r="BZ326" s="79"/>
      <c r="CA326" s="79"/>
    </row>
    <row r="327" spans="1:79" ht="15.7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</row>
    <row r="328" spans="1:79" ht="15.7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  <c r="BK328" s="79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79"/>
      <c r="BX328" s="79"/>
      <c r="BY328" s="79"/>
      <c r="BZ328" s="79"/>
      <c r="CA328" s="79"/>
    </row>
    <row r="329" spans="1:79" ht="15.7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  <c r="BK329" s="79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79"/>
      <c r="BX329" s="79"/>
      <c r="BY329" s="79"/>
      <c r="BZ329" s="79"/>
      <c r="CA329" s="79"/>
    </row>
    <row r="330" spans="1:79" ht="15.7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  <c r="BK330" s="79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79"/>
      <c r="BX330" s="79"/>
      <c r="BY330" s="79"/>
      <c r="BZ330" s="79"/>
      <c r="CA330" s="79"/>
    </row>
    <row r="331" spans="1:79" ht="15.7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</row>
    <row r="332" spans="1:79" ht="15.7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</row>
    <row r="333" spans="1:79" ht="15.7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</row>
    <row r="334" spans="1:79" ht="15.7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</row>
    <row r="335" spans="1:79" ht="15.7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</row>
    <row r="336" spans="1:79" ht="15.7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</row>
    <row r="337" spans="1:79" ht="15.7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  <c r="BK337" s="79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79"/>
      <c r="BX337" s="79"/>
      <c r="BY337" s="79"/>
      <c r="BZ337" s="79"/>
      <c r="CA337" s="79"/>
    </row>
    <row r="338" spans="1:79" ht="15.7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  <c r="BK338" s="79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79"/>
      <c r="BX338" s="79"/>
      <c r="BY338" s="79"/>
      <c r="BZ338" s="79"/>
      <c r="CA338" s="79"/>
    </row>
    <row r="339" spans="1:79" ht="15.7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  <c r="BK339" s="79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79"/>
      <c r="BX339" s="79"/>
      <c r="BY339" s="79"/>
      <c r="BZ339" s="79"/>
      <c r="CA339" s="79"/>
    </row>
    <row r="340" spans="1:79" ht="15.7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</row>
    <row r="341" spans="1:79" ht="15.7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  <c r="BK341" s="79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79"/>
      <c r="BX341" s="79"/>
      <c r="BY341" s="79"/>
      <c r="BZ341" s="79"/>
      <c r="CA341" s="79"/>
    </row>
    <row r="342" spans="1:79" ht="15.7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  <c r="BK342" s="79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79"/>
      <c r="BX342" s="79"/>
      <c r="BY342" s="79"/>
      <c r="BZ342" s="79"/>
      <c r="CA342" s="79"/>
    </row>
    <row r="343" spans="1:79" ht="15.7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  <c r="BK343" s="79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79"/>
      <c r="BX343" s="79"/>
      <c r="BY343" s="79"/>
      <c r="BZ343" s="79"/>
      <c r="CA343" s="79"/>
    </row>
    <row r="344" spans="1:79" ht="15.7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  <c r="BK344" s="79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79"/>
      <c r="BX344" s="79"/>
      <c r="BY344" s="79"/>
      <c r="BZ344" s="79"/>
      <c r="CA344" s="79"/>
    </row>
    <row r="345" spans="1:79" ht="15.7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  <c r="BK345" s="79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79"/>
      <c r="BX345" s="79"/>
      <c r="BY345" s="79"/>
      <c r="BZ345" s="79"/>
      <c r="CA345" s="79"/>
    </row>
    <row r="346" spans="1:79" ht="15.7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  <c r="BK346" s="79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79"/>
      <c r="BX346" s="79"/>
      <c r="BY346" s="79"/>
      <c r="BZ346" s="79"/>
      <c r="CA346" s="79"/>
    </row>
    <row r="347" spans="1:79" ht="15.7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  <c r="BK347" s="79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79"/>
      <c r="BX347" s="79"/>
      <c r="BY347" s="79"/>
      <c r="BZ347" s="79"/>
      <c r="CA347" s="79"/>
    </row>
    <row r="348" spans="1:79" ht="15.7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  <c r="BK348" s="79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79"/>
      <c r="BX348" s="79"/>
      <c r="BY348" s="79"/>
      <c r="BZ348" s="79"/>
      <c r="CA348" s="79"/>
    </row>
    <row r="349" spans="1:79" ht="15.7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  <c r="BK349" s="79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79"/>
      <c r="BX349" s="79"/>
      <c r="BY349" s="79"/>
      <c r="BZ349" s="79"/>
      <c r="CA349" s="79"/>
    </row>
    <row r="350" spans="1:79" ht="15.7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  <c r="BK350" s="79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79"/>
      <c r="BX350" s="79"/>
      <c r="BY350" s="79"/>
      <c r="BZ350" s="79"/>
      <c r="CA350" s="79"/>
    </row>
    <row r="351" spans="1:79" ht="15.7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  <c r="BK351" s="79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79"/>
      <c r="BX351" s="79"/>
      <c r="BY351" s="79"/>
      <c r="BZ351" s="79"/>
      <c r="CA351" s="79"/>
    </row>
    <row r="352" spans="1:79" ht="15.7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  <c r="BK352" s="79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79"/>
      <c r="BX352" s="79"/>
      <c r="BY352" s="79"/>
      <c r="BZ352" s="79"/>
      <c r="CA352" s="79"/>
    </row>
    <row r="353" spans="1:79" ht="15.7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  <c r="BK353" s="79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79"/>
      <c r="BX353" s="79"/>
      <c r="BY353" s="79"/>
      <c r="BZ353" s="79"/>
      <c r="CA353" s="79"/>
    </row>
    <row r="354" spans="1:79" ht="15.7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  <c r="BK354" s="79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79"/>
      <c r="BX354" s="79"/>
      <c r="BY354" s="79"/>
      <c r="BZ354" s="79"/>
      <c r="CA354" s="79"/>
    </row>
    <row r="355" spans="1:79" ht="15.7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  <c r="BK355" s="79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79"/>
      <c r="BX355" s="79"/>
      <c r="BY355" s="79"/>
      <c r="BZ355" s="79"/>
      <c r="CA355" s="79"/>
    </row>
    <row r="356" spans="1:79" ht="15.7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  <c r="BK356" s="79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79"/>
      <c r="BX356" s="79"/>
      <c r="BY356" s="79"/>
      <c r="BZ356" s="79"/>
      <c r="CA356" s="79"/>
    </row>
    <row r="357" spans="1:79" ht="15.7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  <c r="BK357" s="79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79"/>
      <c r="BX357" s="79"/>
      <c r="BY357" s="79"/>
      <c r="BZ357" s="79"/>
      <c r="CA357" s="79"/>
    </row>
    <row r="358" spans="1:79" ht="15.7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79"/>
      <c r="BX358" s="79"/>
      <c r="BY358" s="79"/>
      <c r="BZ358" s="79"/>
      <c r="CA358" s="79"/>
    </row>
    <row r="359" spans="1:79" ht="15.7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  <c r="BK359" s="79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79"/>
      <c r="BX359" s="79"/>
      <c r="BY359" s="79"/>
      <c r="BZ359" s="79"/>
      <c r="CA359" s="79"/>
    </row>
    <row r="360" spans="1:79" ht="15.7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  <c r="BK360" s="79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79"/>
      <c r="BX360" s="79"/>
      <c r="BY360" s="79"/>
      <c r="BZ360" s="79"/>
      <c r="CA360" s="79"/>
    </row>
    <row r="361" spans="1:79" ht="15.7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  <c r="BK361" s="79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79"/>
      <c r="BX361" s="79"/>
      <c r="BY361" s="79"/>
      <c r="BZ361" s="79"/>
      <c r="CA361" s="79"/>
    </row>
    <row r="362" spans="1:79" ht="15.7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  <c r="BK362" s="79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79"/>
      <c r="BX362" s="79"/>
      <c r="BY362" s="79"/>
      <c r="BZ362" s="79"/>
      <c r="CA362" s="79"/>
    </row>
    <row r="363" spans="1:79" ht="15.7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  <c r="BK363" s="79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79"/>
      <c r="BX363" s="79"/>
      <c r="BY363" s="79"/>
      <c r="BZ363" s="79"/>
      <c r="CA363" s="79"/>
    </row>
    <row r="364" spans="1:79" ht="15.7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  <c r="BK364" s="79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79"/>
      <c r="BX364" s="79"/>
      <c r="BY364" s="79"/>
      <c r="BZ364" s="79"/>
      <c r="CA364" s="79"/>
    </row>
    <row r="365" spans="1:79" ht="15.7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  <c r="BK365" s="79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79"/>
      <c r="BX365" s="79"/>
      <c r="BY365" s="79"/>
      <c r="BZ365" s="79"/>
      <c r="CA365" s="79"/>
    </row>
    <row r="366" spans="1:79" ht="15.7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</row>
    <row r="367" spans="1:79" ht="15.7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  <c r="BA367" s="79"/>
      <c r="BB367" s="79"/>
      <c r="BC367" s="79"/>
      <c r="BD367" s="79"/>
      <c r="BE367" s="79"/>
      <c r="BF367" s="79"/>
      <c r="BG367" s="79"/>
      <c r="BH367" s="79"/>
      <c r="BI367" s="79"/>
      <c r="BJ367" s="79"/>
      <c r="BK367" s="79"/>
      <c r="BL367" s="79"/>
      <c r="BM367" s="79"/>
      <c r="BN367" s="79"/>
      <c r="BO367" s="79"/>
      <c r="BP367" s="79"/>
      <c r="BQ367" s="79"/>
      <c r="BR367" s="79"/>
      <c r="BS367" s="79"/>
      <c r="BT367" s="79"/>
      <c r="BU367" s="79"/>
      <c r="BV367" s="79"/>
      <c r="BW367" s="79"/>
      <c r="BX367" s="79"/>
      <c r="BY367" s="79"/>
      <c r="BZ367" s="79"/>
      <c r="CA367" s="79"/>
    </row>
    <row r="368" spans="1:79" ht="15.7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  <c r="BA368" s="79"/>
      <c r="BB368" s="79"/>
      <c r="BC368" s="79"/>
      <c r="BD368" s="79"/>
      <c r="BE368" s="79"/>
      <c r="BF368" s="79"/>
      <c r="BG368" s="79"/>
      <c r="BH368" s="79"/>
      <c r="BI368" s="79"/>
      <c r="BJ368" s="79"/>
      <c r="BK368" s="79"/>
      <c r="BL368" s="79"/>
      <c r="BM368" s="79"/>
      <c r="BN368" s="79"/>
      <c r="BO368" s="79"/>
      <c r="BP368" s="79"/>
      <c r="BQ368" s="79"/>
      <c r="BR368" s="79"/>
      <c r="BS368" s="79"/>
      <c r="BT368" s="79"/>
      <c r="BU368" s="79"/>
      <c r="BV368" s="79"/>
      <c r="BW368" s="79"/>
      <c r="BX368" s="79"/>
      <c r="BY368" s="79"/>
      <c r="BZ368" s="79"/>
      <c r="CA368" s="79"/>
    </row>
    <row r="369" spans="1:79" ht="15.7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  <c r="BA369" s="79"/>
      <c r="BB369" s="79"/>
      <c r="BC369" s="79"/>
      <c r="BD369" s="79"/>
      <c r="BE369" s="79"/>
      <c r="BF369" s="79"/>
      <c r="BG369" s="79"/>
      <c r="BH369" s="79"/>
      <c r="BI369" s="79"/>
      <c r="BJ369" s="79"/>
      <c r="BK369" s="79"/>
      <c r="BL369" s="79"/>
      <c r="BM369" s="79"/>
      <c r="BN369" s="79"/>
      <c r="BO369" s="79"/>
      <c r="BP369" s="79"/>
      <c r="BQ369" s="79"/>
      <c r="BR369" s="79"/>
      <c r="BS369" s="79"/>
      <c r="BT369" s="79"/>
      <c r="BU369" s="79"/>
      <c r="BV369" s="79"/>
      <c r="BW369" s="79"/>
      <c r="BX369" s="79"/>
      <c r="BY369" s="79"/>
      <c r="BZ369" s="79"/>
      <c r="CA369" s="79"/>
    </row>
    <row r="370" spans="1:79" ht="15.7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  <c r="BA370" s="79"/>
      <c r="BB370" s="79"/>
      <c r="BC370" s="79"/>
      <c r="BD370" s="79"/>
      <c r="BE370" s="79"/>
      <c r="BF370" s="79"/>
      <c r="BG370" s="79"/>
      <c r="BH370" s="79"/>
      <c r="BI370" s="79"/>
      <c r="BJ370" s="79"/>
      <c r="BK370" s="79"/>
      <c r="BL370" s="79"/>
      <c r="BM370" s="79"/>
      <c r="BN370" s="79"/>
      <c r="BO370" s="79"/>
      <c r="BP370" s="79"/>
      <c r="BQ370" s="79"/>
      <c r="BR370" s="79"/>
      <c r="BS370" s="79"/>
      <c r="BT370" s="79"/>
      <c r="BU370" s="79"/>
      <c r="BV370" s="79"/>
      <c r="BW370" s="79"/>
      <c r="BX370" s="79"/>
      <c r="BY370" s="79"/>
      <c r="BZ370" s="79"/>
      <c r="CA370" s="79"/>
    </row>
    <row r="371" spans="1:79" ht="15.7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  <c r="BA371" s="79"/>
      <c r="BB371" s="79"/>
      <c r="BC371" s="79"/>
      <c r="BD371" s="79"/>
      <c r="BE371" s="79"/>
      <c r="BF371" s="79"/>
      <c r="BG371" s="79"/>
      <c r="BH371" s="79"/>
      <c r="BI371" s="79"/>
      <c r="BJ371" s="79"/>
      <c r="BK371" s="79"/>
      <c r="BL371" s="79"/>
      <c r="BM371" s="79"/>
      <c r="BN371" s="79"/>
      <c r="BO371" s="79"/>
      <c r="BP371" s="79"/>
      <c r="BQ371" s="79"/>
      <c r="BR371" s="79"/>
      <c r="BS371" s="79"/>
      <c r="BT371" s="79"/>
      <c r="BU371" s="79"/>
      <c r="BV371" s="79"/>
      <c r="BW371" s="79"/>
      <c r="BX371" s="79"/>
      <c r="BY371" s="79"/>
      <c r="BZ371" s="79"/>
      <c r="CA371" s="79"/>
    </row>
    <row r="372" spans="1:79" ht="15.7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  <c r="BA372" s="79"/>
      <c r="BB372" s="79"/>
      <c r="BC372" s="79"/>
      <c r="BD372" s="79"/>
      <c r="BE372" s="79"/>
      <c r="BF372" s="79"/>
      <c r="BG372" s="79"/>
      <c r="BH372" s="79"/>
      <c r="BI372" s="79"/>
      <c r="BJ372" s="79"/>
      <c r="BK372" s="79"/>
      <c r="BL372" s="79"/>
      <c r="BM372" s="79"/>
      <c r="BN372" s="79"/>
      <c r="BO372" s="79"/>
      <c r="BP372" s="79"/>
      <c r="BQ372" s="79"/>
      <c r="BR372" s="79"/>
      <c r="BS372" s="79"/>
      <c r="BT372" s="79"/>
      <c r="BU372" s="79"/>
      <c r="BV372" s="79"/>
      <c r="BW372" s="79"/>
      <c r="BX372" s="79"/>
      <c r="BY372" s="79"/>
      <c r="BZ372" s="79"/>
      <c r="CA372" s="79"/>
    </row>
    <row r="373" spans="1:79" ht="15.7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  <c r="BA373" s="79"/>
      <c r="BB373" s="79"/>
      <c r="BC373" s="79"/>
      <c r="BD373" s="79"/>
      <c r="BE373" s="79"/>
      <c r="BF373" s="79"/>
      <c r="BG373" s="79"/>
      <c r="BH373" s="79"/>
      <c r="BI373" s="79"/>
      <c r="BJ373" s="79"/>
      <c r="BK373" s="79"/>
      <c r="BL373" s="79"/>
      <c r="BM373" s="79"/>
      <c r="BN373" s="79"/>
      <c r="BO373" s="79"/>
      <c r="BP373" s="79"/>
      <c r="BQ373" s="79"/>
      <c r="BR373" s="79"/>
      <c r="BS373" s="79"/>
      <c r="BT373" s="79"/>
      <c r="BU373" s="79"/>
      <c r="BV373" s="79"/>
      <c r="BW373" s="79"/>
      <c r="BX373" s="79"/>
      <c r="BY373" s="79"/>
      <c r="BZ373" s="79"/>
      <c r="CA373" s="79"/>
    </row>
    <row r="374" spans="1:79" ht="15.7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  <c r="BA374" s="79"/>
      <c r="BB374" s="79"/>
      <c r="BC374" s="79"/>
      <c r="BD374" s="79"/>
      <c r="BE374" s="79"/>
      <c r="BF374" s="79"/>
      <c r="BG374" s="79"/>
      <c r="BH374" s="79"/>
      <c r="BI374" s="79"/>
      <c r="BJ374" s="79"/>
      <c r="BK374" s="79"/>
      <c r="BL374" s="79"/>
      <c r="BM374" s="79"/>
      <c r="BN374" s="79"/>
      <c r="BO374" s="79"/>
      <c r="BP374" s="79"/>
      <c r="BQ374" s="79"/>
      <c r="BR374" s="79"/>
      <c r="BS374" s="79"/>
      <c r="BT374" s="79"/>
      <c r="BU374" s="79"/>
      <c r="BV374" s="79"/>
      <c r="BW374" s="79"/>
      <c r="BX374" s="79"/>
      <c r="BY374" s="79"/>
      <c r="BZ374" s="79"/>
      <c r="CA374" s="79"/>
    </row>
    <row r="375" spans="1:79" ht="15.7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  <c r="BA375" s="79"/>
      <c r="BB375" s="79"/>
      <c r="BC375" s="79"/>
      <c r="BD375" s="79"/>
      <c r="BE375" s="79"/>
      <c r="BF375" s="79"/>
      <c r="BG375" s="79"/>
      <c r="BH375" s="79"/>
      <c r="BI375" s="79"/>
      <c r="BJ375" s="79"/>
      <c r="BK375" s="79"/>
      <c r="BL375" s="79"/>
      <c r="BM375" s="79"/>
      <c r="BN375" s="79"/>
      <c r="BO375" s="79"/>
      <c r="BP375" s="79"/>
      <c r="BQ375" s="79"/>
      <c r="BR375" s="79"/>
      <c r="BS375" s="79"/>
      <c r="BT375" s="79"/>
      <c r="BU375" s="79"/>
      <c r="BV375" s="79"/>
      <c r="BW375" s="79"/>
      <c r="BX375" s="79"/>
      <c r="BY375" s="79"/>
      <c r="BZ375" s="79"/>
      <c r="CA375" s="79"/>
    </row>
    <row r="376" spans="1:79" ht="15.7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  <c r="BA376" s="79"/>
      <c r="BB376" s="79"/>
      <c r="BC376" s="79"/>
      <c r="BD376" s="79"/>
      <c r="BE376" s="79"/>
      <c r="BF376" s="79"/>
      <c r="BG376" s="79"/>
      <c r="BH376" s="79"/>
      <c r="BI376" s="79"/>
      <c r="BJ376" s="79"/>
      <c r="BK376" s="79"/>
      <c r="BL376" s="79"/>
      <c r="BM376" s="79"/>
      <c r="BN376" s="79"/>
      <c r="BO376" s="79"/>
      <c r="BP376" s="79"/>
      <c r="BQ376" s="79"/>
      <c r="BR376" s="79"/>
      <c r="BS376" s="79"/>
      <c r="BT376" s="79"/>
      <c r="BU376" s="79"/>
      <c r="BV376" s="79"/>
      <c r="BW376" s="79"/>
      <c r="BX376" s="79"/>
      <c r="BY376" s="79"/>
      <c r="BZ376" s="79"/>
      <c r="CA376" s="79"/>
    </row>
    <row r="377" spans="1:79" ht="15.7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  <c r="BA377" s="79"/>
      <c r="BB377" s="79"/>
      <c r="BC377" s="79"/>
      <c r="BD377" s="79"/>
      <c r="BE377" s="79"/>
      <c r="BF377" s="79"/>
      <c r="BG377" s="79"/>
      <c r="BH377" s="79"/>
      <c r="BI377" s="79"/>
      <c r="BJ377" s="79"/>
      <c r="BK377" s="79"/>
      <c r="BL377" s="79"/>
      <c r="BM377" s="79"/>
      <c r="BN377" s="79"/>
      <c r="BO377" s="79"/>
      <c r="BP377" s="79"/>
      <c r="BQ377" s="79"/>
      <c r="BR377" s="79"/>
      <c r="BS377" s="79"/>
      <c r="BT377" s="79"/>
      <c r="BU377" s="79"/>
      <c r="BV377" s="79"/>
      <c r="BW377" s="79"/>
      <c r="BX377" s="79"/>
      <c r="BY377" s="79"/>
      <c r="BZ377" s="79"/>
      <c r="CA377" s="79"/>
    </row>
    <row r="378" spans="1:79" ht="15.7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  <c r="BA378" s="79"/>
      <c r="BB378" s="79"/>
      <c r="BC378" s="79"/>
      <c r="BD378" s="79"/>
      <c r="BE378" s="79"/>
      <c r="BF378" s="79"/>
      <c r="BG378" s="79"/>
      <c r="BH378" s="79"/>
      <c r="BI378" s="79"/>
      <c r="BJ378" s="79"/>
      <c r="BK378" s="79"/>
      <c r="BL378" s="79"/>
      <c r="BM378" s="79"/>
      <c r="BN378" s="79"/>
      <c r="BO378" s="79"/>
      <c r="BP378" s="79"/>
      <c r="BQ378" s="79"/>
      <c r="BR378" s="79"/>
      <c r="BS378" s="79"/>
      <c r="BT378" s="79"/>
      <c r="BU378" s="79"/>
      <c r="BV378" s="79"/>
      <c r="BW378" s="79"/>
      <c r="BX378" s="79"/>
      <c r="BY378" s="79"/>
      <c r="BZ378" s="79"/>
      <c r="CA378" s="79"/>
    </row>
    <row r="379" spans="1:79" ht="15.7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</row>
    <row r="380" spans="1:79" ht="15.7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</row>
    <row r="381" spans="1:79" ht="15.7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  <c r="BK381" s="79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79"/>
      <c r="BX381" s="79"/>
      <c r="BY381" s="79"/>
      <c r="BZ381" s="79"/>
      <c r="CA381" s="79"/>
    </row>
    <row r="382" spans="1:79" ht="15.7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  <c r="BK382" s="79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79"/>
      <c r="BX382" s="79"/>
      <c r="BY382" s="79"/>
      <c r="BZ382" s="79"/>
      <c r="CA382" s="79"/>
    </row>
    <row r="383" spans="1:79" ht="15.7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  <c r="BK383" s="79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79"/>
      <c r="BX383" s="79"/>
      <c r="BY383" s="79"/>
      <c r="BZ383" s="79"/>
      <c r="CA383" s="79"/>
    </row>
    <row r="384" spans="1:79" ht="15.7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79"/>
      <c r="BX384" s="79"/>
      <c r="BY384" s="79"/>
      <c r="BZ384" s="79"/>
      <c r="CA384" s="79"/>
    </row>
    <row r="385" spans="1:79" ht="15.7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  <c r="BK385" s="79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79"/>
      <c r="BX385" s="79"/>
      <c r="BY385" s="79"/>
      <c r="BZ385" s="79"/>
      <c r="CA385" s="79"/>
    </row>
    <row r="386" spans="1:79" ht="15.7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  <c r="BK386" s="79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79"/>
      <c r="BX386" s="79"/>
      <c r="BY386" s="79"/>
      <c r="BZ386" s="79"/>
      <c r="CA386" s="79"/>
    </row>
    <row r="387" spans="1:79" ht="15.7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  <c r="BA387" s="79"/>
      <c r="BB387" s="79"/>
      <c r="BC387" s="79"/>
      <c r="BD387" s="79"/>
      <c r="BE387" s="79"/>
      <c r="BF387" s="79"/>
      <c r="BG387" s="79"/>
      <c r="BH387" s="79"/>
      <c r="BI387" s="79"/>
      <c r="BJ387" s="79"/>
      <c r="BK387" s="79"/>
      <c r="BL387" s="79"/>
      <c r="BM387" s="79"/>
      <c r="BN387" s="79"/>
      <c r="BO387" s="79"/>
      <c r="BP387" s="79"/>
      <c r="BQ387" s="79"/>
      <c r="BR387" s="79"/>
      <c r="BS387" s="79"/>
      <c r="BT387" s="79"/>
      <c r="BU387" s="79"/>
      <c r="BV387" s="79"/>
      <c r="BW387" s="79"/>
      <c r="BX387" s="79"/>
      <c r="BY387" s="79"/>
      <c r="BZ387" s="79"/>
      <c r="CA387" s="79"/>
    </row>
    <row r="388" spans="1:79" ht="15.7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  <c r="BF388" s="79"/>
      <c r="BG388" s="79"/>
      <c r="BH388" s="79"/>
      <c r="BI388" s="79"/>
      <c r="BJ388" s="79"/>
      <c r="BK388" s="79"/>
      <c r="BL388" s="79"/>
      <c r="BM388" s="79"/>
      <c r="BN388" s="79"/>
      <c r="BO388" s="79"/>
      <c r="BP388" s="79"/>
      <c r="BQ388" s="79"/>
      <c r="BR388" s="79"/>
      <c r="BS388" s="79"/>
      <c r="BT388" s="79"/>
      <c r="BU388" s="79"/>
      <c r="BV388" s="79"/>
      <c r="BW388" s="79"/>
      <c r="BX388" s="79"/>
      <c r="BY388" s="79"/>
      <c r="BZ388" s="79"/>
      <c r="CA388" s="79"/>
    </row>
    <row r="389" spans="1:79" ht="15.7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  <c r="BF389" s="79"/>
      <c r="BG389" s="79"/>
      <c r="BH389" s="79"/>
      <c r="BI389" s="79"/>
      <c r="BJ389" s="79"/>
      <c r="BK389" s="79"/>
      <c r="BL389" s="79"/>
      <c r="BM389" s="79"/>
      <c r="BN389" s="79"/>
      <c r="BO389" s="79"/>
      <c r="BP389" s="79"/>
      <c r="BQ389" s="79"/>
      <c r="BR389" s="79"/>
      <c r="BS389" s="79"/>
      <c r="BT389" s="79"/>
      <c r="BU389" s="79"/>
      <c r="BV389" s="79"/>
      <c r="BW389" s="79"/>
      <c r="BX389" s="79"/>
      <c r="BY389" s="79"/>
      <c r="BZ389" s="79"/>
      <c r="CA389" s="79"/>
    </row>
    <row r="390" spans="1:79" ht="15.7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  <c r="BF390" s="79"/>
      <c r="BG390" s="79"/>
      <c r="BH390" s="79"/>
      <c r="BI390" s="79"/>
      <c r="BJ390" s="79"/>
      <c r="BK390" s="79"/>
      <c r="BL390" s="79"/>
      <c r="BM390" s="79"/>
      <c r="BN390" s="79"/>
      <c r="BO390" s="79"/>
      <c r="BP390" s="79"/>
      <c r="BQ390" s="79"/>
      <c r="BR390" s="79"/>
      <c r="BS390" s="79"/>
      <c r="BT390" s="79"/>
      <c r="BU390" s="79"/>
      <c r="BV390" s="79"/>
      <c r="BW390" s="79"/>
      <c r="BX390" s="79"/>
      <c r="BY390" s="79"/>
      <c r="BZ390" s="79"/>
      <c r="CA390" s="79"/>
    </row>
    <row r="391" spans="1:79" ht="15.7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  <c r="BA391" s="79"/>
      <c r="BB391" s="79"/>
      <c r="BC391" s="79"/>
      <c r="BD391" s="79"/>
      <c r="BE391" s="79"/>
      <c r="BF391" s="79"/>
      <c r="BG391" s="79"/>
      <c r="BH391" s="79"/>
      <c r="BI391" s="79"/>
      <c r="BJ391" s="79"/>
      <c r="BK391" s="79"/>
      <c r="BL391" s="79"/>
      <c r="BM391" s="79"/>
      <c r="BN391" s="79"/>
      <c r="BO391" s="79"/>
      <c r="BP391" s="79"/>
      <c r="BQ391" s="79"/>
      <c r="BR391" s="79"/>
      <c r="BS391" s="79"/>
      <c r="BT391" s="79"/>
      <c r="BU391" s="79"/>
      <c r="BV391" s="79"/>
      <c r="BW391" s="79"/>
      <c r="BX391" s="79"/>
      <c r="BY391" s="79"/>
      <c r="BZ391" s="79"/>
      <c r="CA391" s="79"/>
    </row>
    <row r="392" spans="1:79" ht="15.7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  <c r="BA392" s="79"/>
      <c r="BB392" s="79"/>
      <c r="BC392" s="79"/>
      <c r="BD392" s="79"/>
      <c r="BE392" s="79"/>
      <c r="BF392" s="79"/>
      <c r="BG392" s="79"/>
      <c r="BH392" s="79"/>
      <c r="BI392" s="79"/>
      <c r="BJ392" s="79"/>
      <c r="BK392" s="79"/>
      <c r="BL392" s="79"/>
      <c r="BM392" s="79"/>
      <c r="BN392" s="79"/>
      <c r="BO392" s="79"/>
      <c r="BP392" s="79"/>
      <c r="BQ392" s="79"/>
      <c r="BR392" s="79"/>
      <c r="BS392" s="79"/>
      <c r="BT392" s="79"/>
      <c r="BU392" s="79"/>
      <c r="BV392" s="79"/>
      <c r="BW392" s="79"/>
      <c r="BX392" s="79"/>
      <c r="BY392" s="79"/>
      <c r="BZ392" s="79"/>
      <c r="CA392" s="79"/>
    </row>
    <row r="393" spans="1:79" ht="15.7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  <c r="BA393" s="79"/>
      <c r="BB393" s="79"/>
      <c r="BC393" s="79"/>
      <c r="BD393" s="79"/>
      <c r="BE393" s="79"/>
      <c r="BF393" s="79"/>
      <c r="BG393" s="79"/>
      <c r="BH393" s="79"/>
      <c r="BI393" s="79"/>
      <c r="BJ393" s="79"/>
      <c r="BK393" s="79"/>
      <c r="BL393" s="79"/>
      <c r="BM393" s="79"/>
      <c r="BN393" s="79"/>
      <c r="BO393" s="79"/>
      <c r="BP393" s="79"/>
      <c r="BQ393" s="79"/>
      <c r="BR393" s="79"/>
      <c r="BS393" s="79"/>
      <c r="BT393" s="79"/>
      <c r="BU393" s="79"/>
      <c r="BV393" s="79"/>
      <c r="BW393" s="79"/>
      <c r="BX393" s="79"/>
      <c r="BY393" s="79"/>
      <c r="BZ393" s="79"/>
      <c r="CA393" s="79"/>
    </row>
    <row r="394" spans="1:79" ht="15.7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  <c r="BF394" s="79"/>
      <c r="BG394" s="79"/>
      <c r="BH394" s="79"/>
      <c r="BI394" s="79"/>
      <c r="BJ394" s="79"/>
      <c r="BK394" s="79"/>
      <c r="BL394" s="79"/>
      <c r="BM394" s="79"/>
      <c r="BN394" s="79"/>
      <c r="BO394" s="79"/>
      <c r="BP394" s="79"/>
      <c r="BQ394" s="79"/>
      <c r="BR394" s="79"/>
      <c r="BS394" s="79"/>
      <c r="BT394" s="79"/>
      <c r="BU394" s="79"/>
      <c r="BV394" s="79"/>
      <c r="BW394" s="79"/>
      <c r="BX394" s="79"/>
      <c r="BY394" s="79"/>
      <c r="BZ394" s="79"/>
      <c r="CA394" s="79"/>
    </row>
    <row r="395" spans="1:79" ht="15.7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79"/>
      <c r="BD395" s="79"/>
      <c r="BE395" s="79"/>
      <c r="BF395" s="79"/>
      <c r="BG395" s="79"/>
      <c r="BH395" s="79"/>
      <c r="BI395" s="79"/>
      <c r="BJ395" s="79"/>
      <c r="BK395" s="79"/>
      <c r="BL395" s="79"/>
      <c r="BM395" s="79"/>
      <c r="BN395" s="79"/>
      <c r="BO395" s="79"/>
      <c r="BP395" s="79"/>
      <c r="BQ395" s="79"/>
      <c r="BR395" s="79"/>
      <c r="BS395" s="79"/>
      <c r="BT395" s="79"/>
      <c r="BU395" s="79"/>
      <c r="BV395" s="79"/>
      <c r="BW395" s="79"/>
      <c r="BX395" s="79"/>
      <c r="BY395" s="79"/>
      <c r="BZ395" s="79"/>
      <c r="CA395" s="79"/>
    </row>
    <row r="396" spans="1:79" ht="15.7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79"/>
      <c r="BD396" s="79"/>
      <c r="BE396" s="79"/>
      <c r="BF396" s="79"/>
      <c r="BG396" s="79"/>
      <c r="BH396" s="79"/>
      <c r="BI396" s="79"/>
      <c r="BJ396" s="79"/>
      <c r="BK396" s="79"/>
      <c r="BL396" s="79"/>
      <c r="BM396" s="79"/>
      <c r="BN396" s="79"/>
      <c r="BO396" s="79"/>
      <c r="BP396" s="79"/>
      <c r="BQ396" s="79"/>
      <c r="BR396" s="79"/>
      <c r="BS396" s="79"/>
      <c r="BT396" s="79"/>
      <c r="BU396" s="79"/>
      <c r="BV396" s="79"/>
      <c r="BW396" s="79"/>
      <c r="BX396" s="79"/>
      <c r="BY396" s="79"/>
      <c r="BZ396" s="79"/>
      <c r="CA396" s="79"/>
    </row>
    <row r="397" spans="1:79" ht="15.7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79"/>
      <c r="BD397" s="79"/>
      <c r="BE397" s="79"/>
      <c r="BF397" s="79"/>
      <c r="BG397" s="79"/>
      <c r="BH397" s="79"/>
      <c r="BI397" s="79"/>
      <c r="BJ397" s="79"/>
      <c r="BK397" s="79"/>
      <c r="BL397" s="79"/>
      <c r="BM397" s="79"/>
      <c r="BN397" s="79"/>
      <c r="BO397" s="79"/>
      <c r="BP397" s="79"/>
      <c r="BQ397" s="79"/>
      <c r="BR397" s="79"/>
      <c r="BS397" s="79"/>
      <c r="BT397" s="79"/>
      <c r="BU397" s="79"/>
      <c r="BV397" s="79"/>
      <c r="BW397" s="79"/>
      <c r="BX397" s="79"/>
      <c r="BY397" s="79"/>
      <c r="BZ397" s="79"/>
      <c r="CA397" s="79"/>
    </row>
    <row r="398" spans="1:79" ht="15.7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  <c r="BF398" s="79"/>
      <c r="BG398" s="79"/>
      <c r="BH398" s="79"/>
      <c r="BI398" s="79"/>
      <c r="BJ398" s="79"/>
      <c r="BK398" s="79"/>
      <c r="BL398" s="79"/>
      <c r="BM398" s="79"/>
      <c r="BN398" s="79"/>
      <c r="BO398" s="79"/>
      <c r="BP398" s="79"/>
      <c r="BQ398" s="79"/>
      <c r="BR398" s="79"/>
      <c r="BS398" s="79"/>
      <c r="BT398" s="79"/>
      <c r="BU398" s="79"/>
      <c r="BV398" s="79"/>
      <c r="BW398" s="79"/>
      <c r="BX398" s="79"/>
      <c r="BY398" s="79"/>
      <c r="BZ398" s="79"/>
      <c r="CA398" s="79"/>
    </row>
    <row r="399" spans="1:79" ht="15.7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79"/>
      <c r="BD399" s="79"/>
      <c r="BE399" s="79"/>
      <c r="BF399" s="79"/>
      <c r="BG399" s="79"/>
      <c r="BH399" s="79"/>
      <c r="BI399" s="79"/>
      <c r="BJ399" s="79"/>
      <c r="BK399" s="79"/>
      <c r="BL399" s="79"/>
      <c r="BM399" s="79"/>
      <c r="BN399" s="79"/>
      <c r="BO399" s="79"/>
      <c r="BP399" s="79"/>
      <c r="BQ399" s="79"/>
      <c r="BR399" s="79"/>
      <c r="BS399" s="79"/>
      <c r="BT399" s="79"/>
      <c r="BU399" s="79"/>
      <c r="BV399" s="79"/>
      <c r="BW399" s="79"/>
      <c r="BX399" s="79"/>
      <c r="BY399" s="79"/>
      <c r="BZ399" s="79"/>
      <c r="CA399" s="79"/>
    </row>
    <row r="400" spans="1:79" ht="15.7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79"/>
      <c r="BD400" s="79"/>
      <c r="BE400" s="79"/>
      <c r="BF400" s="79"/>
      <c r="BG400" s="79"/>
      <c r="BH400" s="79"/>
      <c r="BI400" s="79"/>
      <c r="BJ400" s="79"/>
      <c r="BK400" s="79"/>
      <c r="BL400" s="79"/>
      <c r="BM400" s="79"/>
      <c r="BN400" s="79"/>
      <c r="BO400" s="79"/>
      <c r="BP400" s="79"/>
      <c r="BQ400" s="79"/>
      <c r="BR400" s="79"/>
      <c r="BS400" s="79"/>
      <c r="BT400" s="79"/>
      <c r="BU400" s="79"/>
      <c r="BV400" s="79"/>
      <c r="BW400" s="79"/>
      <c r="BX400" s="79"/>
      <c r="BY400" s="79"/>
      <c r="BZ400" s="79"/>
      <c r="CA400" s="79"/>
    </row>
    <row r="401" spans="1:79" ht="15.7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79"/>
      <c r="BD401" s="79"/>
      <c r="BE401" s="79"/>
      <c r="BF401" s="79"/>
      <c r="BG401" s="79"/>
      <c r="BH401" s="79"/>
      <c r="BI401" s="79"/>
      <c r="BJ401" s="79"/>
      <c r="BK401" s="79"/>
      <c r="BL401" s="79"/>
      <c r="BM401" s="79"/>
      <c r="BN401" s="79"/>
      <c r="BO401" s="79"/>
      <c r="BP401" s="79"/>
      <c r="BQ401" s="79"/>
      <c r="BR401" s="79"/>
      <c r="BS401" s="79"/>
      <c r="BT401" s="79"/>
      <c r="BU401" s="79"/>
      <c r="BV401" s="79"/>
      <c r="BW401" s="79"/>
      <c r="BX401" s="79"/>
      <c r="BY401" s="79"/>
      <c r="BZ401" s="79"/>
      <c r="CA401" s="79"/>
    </row>
    <row r="402" spans="1:79" ht="15.7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  <c r="BA402" s="79"/>
      <c r="BB402" s="79"/>
      <c r="BC402" s="79"/>
      <c r="BD402" s="79"/>
      <c r="BE402" s="79"/>
      <c r="BF402" s="79"/>
      <c r="BG402" s="79"/>
      <c r="BH402" s="79"/>
      <c r="BI402" s="79"/>
      <c r="BJ402" s="79"/>
      <c r="BK402" s="79"/>
      <c r="BL402" s="79"/>
      <c r="BM402" s="79"/>
      <c r="BN402" s="79"/>
      <c r="BO402" s="79"/>
      <c r="BP402" s="79"/>
      <c r="BQ402" s="79"/>
      <c r="BR402" s="79"/>
      <c r="BS402" s="79"/>
      <c r="BT402" s="79"/>
      <c r="BU402" s="79"/>
      <c r="BV402" s="79"/>
      <c r="BW402" s="79"/>
      <c r="BX402" s="79"/>
      <c r="BY402" s="79"/>
      <c r="BZ402" s="79"/>
      <c r="CA402" s="79"/>
    </row>
    <row r="403" spans="1:79" ht="15.7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  <c r="BA403" s="79"/>
      <c r="BB403" s="79"/>
      <c r="BC403" s="79"/>
      <c r="BD403" s="79"/>
      <c r="BE403" s="79"/>
      <c r="BF403" s="79"/>
      <c r="BG403" s="79"/>
      <c r="BH403" s="79"/>
      <c r="BI403" s="79"/>
      <c r="BJ403" s="79"/>
      <c r="BK403" s="79"/>
      <c r="BL403" s="79"/>
      <c r="BM403" s="79"/>
      <c r="BN403" s="79"/>
      <c r="BO403" s="79"/>
      <c r="BP403" s="79"/>
      <c r="BQ403" s="79"/>
      <c r="BR403" s="79"/>
      <c r="BS403" s="79"/>
      <c r="BT403" s="79"/>
      <c r="BU403" s="79"/>
      <c r="BV403" s="79"/>
      <c r="BW403" s="79"/>
      <c r="BX403" s="79"/>
      <c r="BY403" s="79"/>
      <c r="BZ403" s="79"/>
      <c r="CA403" s="79"/>
    </row>
    <row r="404" spans="1:79" ht="15.7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  <c r="BA404" s="79"/>
      <c r="BB404" s="79"/>
      <c r="BC404" s="79"/>
      <c r="BD404" s="79"/>
      <c r="BE404" s="79"/>
      <c r="BF404" s="79"/>
      <c r="BG404" s="79"/>
      <c r="BH404" s="79"/>
      <c r="BI404" s="79"/>
      <c r="BJ404" s="79"/>
      <c r="BK404" s="79"/>
      <c r="BL404" s="79"/>
      <c r="BM404" s="79"/>
      <c r="BN404" s="79"/>
      <c r="BO404" s="79"/>
      <c r="BP404" s="79"/>
      <c r="BQ404" s="79"/>
      <c r="BR404" s="79"/>
      <c r="BS404" s="79"/>
      <c r="BT404" s="79"/>
      <c r="BU404" s="79"/>
      <c r="BV404" s="79"/>
      <c r="BW404" s="79"/>
      <c r="BX404" s="79"/>
      <c r="BY404" s="79"/>
      <c r="BZ404" s="79"/>
      <c r="CA404" s="79"/>
    </row>
    <row r="405" spans="1:79" ht="15.7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  <c r="BA405" s="79"/>
      <c r="BB405" s="79"/>
      <c r="BC405" s="79"/>
      <c r="BD405" s="79"/>
      <c r="BE405" s="79"/>
      <c r="BF405" s="79"/>
      <c r="BG405" s="79"/>
      <c r="BH405" s="79"/>
      <c r="BI405" s="79"/>
      <c r="BJ405" s="79"/>
      <c r="BK405" s="79"/>
      <c r="BL405" s="79"/>
      <c r="BM405" s="79"/>
      <c r="BN405" s="79"/>
      <c r="BO405" s="79"/>
      <c r="BP405" s="79"/>
      <c r="BQ405" s="79"/>
      <c r="BR405" s="79"/>
      <c r="BS405" s="79"/>
      <c r="BT405" s="79"/>
      <c r="BU405" s="79"/>
      <c r="BV405" s="79"/>
      <c r="BW405" s="79"/>
      <c r="BX405" s="79"/>
      <c r="BY405" s="79"/>
      <c r="BZ405" s="79"/>
      <c r="CA405" s="79"/>
    </row>
    <row r="406" spans="1:79" ht="15.7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  <c r="BA406" s="79"/>
      <c r="BB406" s="79"/>
      <c r="BC406" s="79"/>
      <c r="BD406" s="79"/>
      <c r="BE406" s="79"/>
      <c r="BF406" s="79"/>
      <c r="BG406" s="79"/>
      <c r="BH406" s="79"/>
      <c r="BI406" s="79"/>
      <c r="BJ406" s="79"/>
      <c r="BK406" s="79"/>
      <c r="BL406" s="79"/>
      <c r="BM406" s="79"/>
      <c r="BN406" s="79"/>
      <c r="BO406" s="79"/>
      <c r="BP406" s="79"/>
      <c r="BQ406" s="79"/>
      <c r="BR406" s="79"/>
      <c r="BS406" s="79"/>
      <c r="BT406" s="79"/>
      <c r="BU406" s="79"/>
      <c r="BV406" s="79"/>
      <c r="BW406" s="79"/>
      <c r="BX406" s="79"/>
      <c r="BY406" s="79"/>
      <c r="BZ406" s="79"/>
      <c r="CA406" s="79"/>
    </row>
    <row r="407" spans="1:79" ht="15.7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  <c r="BA407" s="79"/>
      <c r="BB407" s="79"/>
      <c r="BC407" s="79"/>
      <c r="BD407" s="79"/>
      <c r="BE407" s="79"/>
      <c r="BF407" s="79"/>
      <c r="BG407" s="79"/>
      <c r="BH407" s="79"/>
      <c r="BI407" s="79"/>
      <c r="BJ407" s="79"/>
      <c r="BK407" s="79"/>
      <c r="BL407" s="79"/>
      <c r="BM407" s="79"/>
      <c r="BN407" s="79"/>
      <c r="BO407" s="79"/>
      <c r="BP407" s="79"/>
      <c r="BQ407" s="79"/>
      <c r="BR407" s="79"/>
      <c r="BS407" s="79"/>
      <c r="BT407" s="79"/>
      <c r="BU407" s="79"/>
      <c r="BV407" s="79"/>
      <c r="BW407" s="79"/>
      <c r="BX407" s="79"/>
      <c r="BY407" s="79"/>
      <c r="BZ407" s="79"/>
      <c r="CA407" s="79"/>
    </row>
    <row r="408" spans="1:79" ht="15.7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  <c r="BA408" s="79"/>
      <c r="BB408" s="79"/>
      <c r="BC408" s="79"/>
      <c r="BD408" s="79"/>
      <c r="BE408" s="79"/>
      <c r="BF408" s="79"/>
      <c r="BG408" s="79"/>
      <c r="BH408" s="79"/>
      <c r="BI408" s="79"/>
      <c r="BJ408" s="79"/>
      <c r="BK408" s="79"/>
      <c r="BL408" s="79"/>
      <c r="BM408" s="79"/>
      <c r="BN408" s="79"/>
      <c r="BO408" s="79"/>
      <c r="BP408" s="79"/>
      <c r="BQ408" s="79"/>
      <c r="BR408" s="79"/>
      <c r="BS408" s="79"/>
      <c r="BT408" s="79"/>
      <c r="BU408" s="79"/>
      <c r="BV408" s="79"/>
      <c r="BW408" s="79"/>
      <c r="BX408" s="79"/>
      <c r="BY408" s="79"/>
      <c r="BZ408" s="79"/>
      <c r="CA408" s="79"/>
    </row>
    <row r="409" spans="1:79" ht="15.7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  <c r="BK409" s="79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79"/>
      <c r="BX409" s="79"/>
      <c r="BY409" s="79"/>
      <c r="BZ409" s="79"/>
      <c r="CA409" s="79"/>
    </row>
    <row r="410" spans="1:79" ht="15.7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  <c r="BK410" s="79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79"/>
      <c r="BX410" s="79"/>
      <c r="BY410" s="79"/>
      <c r="BZ410" s="79"/>
      <c r="CA410" s="79"/>
    </row>
    <row r="411" spans="1:79" ht="15.7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79"/>
      <c r="BX411" s="79"/>
      <c r="BY411" s="79"/>
      <c r="BZ411" s="79"/>
      <c r="CA411" s="79"/>
    </row>
    <row r="412" spans="1:79" ht="15.7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79"/>
      <c r="BX412" s="79"/>
      <c r="BY412" s="79"/>
      <c r="BZ412" s="79"/>
      <c r="CA412" s="79"/>
    </row>
    <row r="413" spans="1:79" ht="15.7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79"/>
      <c r="BX413" s="79"/>
      <c r="BY413" s="79"/>
      <c r="BZ413" s="79"/>
      <c r="CA413" s="79"/>
    </row>
    <row r="414" spans="1:79" ht="15.7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  <c r="BK414" s="79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79"/>
      <c r="BX414" s="79"/>
      <c r="BY414" s="79"/>
      <c r="BZ414" s="79"/>
      <c r="CA414" s="79"/>
    </row>
    <row r="415" spans="1:79" ht="15.7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  <c r="BK415" s="79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79"/>
      <c r="BX415" s="79"/>
      <c r="BY415" s="79"/>
      <c r="BZ415" s="79"/>
      <c r="CA415" s="79"/>
    </row>
    <row r="416" spans="1:79" ht="15.7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  <c r="BK416" s="79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79"/>
      <c r="BX416" s="79"/>
      <c r="BY416" s="79"/>
      <c r="BZ416" s="79"/>
      <c r="CA416" s="79"/>
    </row>
    <row r="417" spans="1:79" ht="15.7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  <c r="BK417" s="79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79"/>
      <c r="BX417" s="79"/>
      <c r="BY417" s="79"/>
      <c r="BZ417" s="79"/>
      <c r="CA417" s="79"/>
    </row>
    <row r="418" spans="1:79" ht="15.7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9"/>
      <c r="CA418" s="79"/>
    </row>
    <row r="419" spans="1:79" ht="15.7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  <c r="BK419" s="79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79"/>
      <c r="BX419" s="79"/>
      <c r="BY419" s="79"/>
      <c r="BZ419" s="79"/>
      <c r="CA419" s="79"/>
    </row>
    <row r="420" spans="1:79" ht="15.7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</row>
    <row r="421" spans="1:79" ht="15.7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  <c r="BK421" s="79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79"/>
      <c r="BX421" s="79"/>
      <c r="BY421" s="79"/>
      <c r="BZ421" s="79"/>
      <c r="CA421" s="79"/>
    </row>
    <row r="422" spans="1:79" ht="15.7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</row>
    <row r="423" spans="1:79" ht="15.7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  <c r="BK423" s="79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79"/>
      <c r="BX423" s="79"/>
      <c r="BY423" s="79"/>
      <c r="BZ423" s="79"/>
      <c r="CA423" s="79"/>
    </row>
    <row r="424" spans="1:79" ht="15.7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  <c r="BK424" s="79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79"/>
      <c r="BX424" s="79"/>
      <c r="BY424" s="79"/>
      <c r="BZ424" s="79"/>
      <c r="CA424" s="79"/>
    </row>
    <row r="425" spans="1:79" ht="15.7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  <c r="BK425" s="79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79"/>
      <c r="BX425" s="79"/>
      <c r="BY425" s="79"/>
      <c r="BZ425" s="79"/>
      <c r="CA425" s="79"/>
    </row>
    <row r="426" spans="1:79" ht="15.7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  <c r="BK426" s="79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79"/>
      <c r="BX426" s="79"/>
      <c r="BY426" s="79"/>
      <c r="BZ426" s="79"/>
      <c r="CA426" s="79"/>
    </row>
    <row r="427" spans="1:79" ht="15.7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  <c r="BK427" s="79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79"/>
      <c r="BX427" s="79"/>
      <c r="BY427" s="79"/>
      <c r="BZ427" s="79"/>
      <c r="CA427" s="79"/>
    </row>
    <row r="428" spans="1:79" ht="15.7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9"/>
      <c r="CA428" s="79"/>
    </row>
    <row r="429" spans="1:79" ht="15.7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  <c r="BK429" s="79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79"/>
      <c r="BX429" s="79"/>
      <c r="BY429" s="79"/>
      <c r="BZ429" s="79"/>
      <c r="CA429" s="79"/>
    </row>
    <row r="430" spans="1:79" ht="15.7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  <c r="BK430" s="79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79"/>
      <c r="BX430" s="79"/>
      <c r="BY430" s="79"/>
      <c r="BZ430" s="79"/>
      <c r="CA430" s="79"/>
    </row>
    <row r="431" spans="1:79" ht="15.7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  <c r="BK431" s="79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79"/>
      <c r="BX431" s="79"/>
      <c r="BY431" s="79"/>
      <c r="BZ431" s="79"/>
      <c r="CA431" s="79"/>
    </row>
    <row r="432" spans="1:79" ht="15.7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  <c r="BA432" s="79"/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79"/>
      <c r="BR432" s="79"/>
      <c r="BS432" s="79"/>
      <c r="BT432" s="79"/>
      <c r="BU432" s="79"/>
      <c r="BV432" s="79"/>
      <c r="BW432" s="79"/>
      <c r="BX432" s="79"/>
      <c r="BY432" s="79"/>
      <c r="BZ432" s="79"/>
      <c r="CA432" s="79"/>
    </row>
    <row r="433" spans="1:79" ht="15.7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  <c r="BF433" s="79"/>
      <c r="BG433" s="79"/>
      <c r="BH433" s="79"/>
      <c r="BI433" s="79"/>
      <c r="BJ433" s="79"/>
      <c r="BK433" s="79"/>
      <c r="BL433" s="79"/>
      <c r="BM433" s="79"/>
      <c r="BN433" s="79"/>
      <c r="BO433" s="79"/>
      <c r="BP433" s="79"/>
      <c r="BQ433" s="79"/>
      <c r="BR433" s="79"/>
      <c r="BS433" s="79"/>
      <c r="BT433" s="79"/>
      <c r="BU433" s="79"/>
      <c r="BV433" s="79"/>
      <c r="BW433" s="79"/>
      <c r="BX433" s="79"/>
      <c r="BY433" s="79"/>
      <c r="BZ433" s="79"/>
      <c r="CA433" s="79"/>
    </row>
    <row r="434" spans="1:79" ht="15.7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  <c r="BA434" s="79"/>
      <c r="BB434" s="79"/>
      <c r="BC434" s="79"/>
      <c r="BD434" s="79"/>
      <c r="BE434" s="79"/>
      <c r="BF434" s="79"/>
      <c r="BG434" s="79"/>
      <c r="BH434" s="79"/>
      <c r="BI434" s="79"/>
      <c r="BJ434" s="79"/>
      <c r="BK434" s="79"/>
      <c r="BL434" s="79"/>
      <c r="BM434" s="79"/>
      <c r="BN434" s="79"/>
      <c r="BO434" s="79"/>
      <c r="BP434" s="79"/>
      <c r="BQ434" s="79"/>
      <c r="BR434" s="79"/>
      <c r="BS434" s="79"/>
      <c r="BT434" s="79"/>
      <c r="BU434" s="79"/>
      <c r="BV434" s="79"/>
      <c r="BW434" s="79"/>
      <c r="BX434" s="79"/>
      <c r="BY434" s="79"/>
      <c r="BZ434" s="79"/>
      <c r="CA434" s="79"/>
    </row>
    <row r="435" spans="1:79" ht="15.7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  <c r="BA435" s="79"/>
      <c r="BB435" s="79"/>
      <c r="BC435" s="79"/>
      <c r="BD435" s="79"/>
      <c r="BE435" s="79"/>
      <c r="BF435" s="79"/>
      <c r="BG435" s="79"/>
      <c r="BH435" s="79"/>
      <c r="BI435" s="79"/>
      <c r="BJ435" s="79"/>
      <c r="BK435" s="79"/>
      <c r="BL435" s="79"/>
      <c r="BM435" s="79"/>
      <c r="BN435" s="79"/>
      <c r="BO435" s="79"/>
      <c r="BP435" s="79"/>
      <c r="BQ435" s="79"/>
      <c r="BR435" s="79"/>
      <c r="BS435" s="79"/>
      <c r="BT435" s="79"/>
      <c r="BU435" s="79"/>
      <c r="BV435" s="79"/>
      <c r="BW435" s="79"/>
      <c r="BX435" s="79"/>
      <c r="BY435" s="79"/>
      <c r="BZ435" s="79"/>
      <c r="CA435" s="79"/>
    </row>
    <row r="436" spans="1:79" ht="15.7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  <c r="BF436" s="79"/>
      <c r="BG436" s="79"/>
      <c r="BH436" s="79"/>
      <c r="BI436" s="79"/>
      <c r="BJ436" s="79"/>
      <c r="BK436" s="79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79"/>
      <c r="BX436" s="79"/>
      <c r="BY436" s="79"/>
      <c r="BZ436" s="79"/>
      <c r="CA436" s="79"/>
    </row>
    <row r="437" spans="1:79" ht="15.7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  <c r="BA437" s="79"/>
      <c r="BB437" s="79"/>
      <c r="BC437" s="79"/>
      <c r="BD437" s="79"/>
      <c r="BE437" s="79"/>
      <c r="BF437" s="79"/>
      <c r="BG437" s="79"/>
      <c r="BH437" s="79"/>
      <c r="BI437" s="79"/>
      <c r="BJ437" s="79"/>
      <c r="BK437" s="79"/>
      <c r="BL437" s="79"/>
      <c r="BM437" s="79"/>
      <c r="BN437" s="79"/>
      <c r="BO437" s="79"/>
      <c r="BP437" s="79"/>
      <c r="BQ437" s="79"/>
      <c r="BR437" s="79"/>
      <c r="BS437" s="79"/>
      <c r="BT437" s="79"/>
      <c r="BU437" s="79"/>
      <c r="BV437" s="79"/>
      <c r="BW437" s="79"/>
      <c r="BX437" s="79"/>
      <c r="BY437" s="79"/>
      <c r="BZ437" s="79"/>
      <c r="CA437" s="79"/>
    </row>
    <row r="438" spans="1:79" ht="15.7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  <c r="BA438" s="79"/>
      <c r="BB438" s="79"/>
      <c r="BC438" s="79"/>
      <c r="BD438" s="79"/>
      <c r="BE438" s="79"/>
      <c r="BF438" s="79"/>
      <c r="BG438" s="79"/>
      <c r="BH438" s="79"/>
      <c r="BI438" s="79"/>
      <c r="BJ438" s="79"/>
      <c r="BK438" s="79"/>
      <c r="BL438" s="79"/>
      <c r="BM438" s="79"/>
      <c r="BN438" s="79"/>
      <c r="BO438" s="79"/>
      <c r="BP438" s="79"/>
      <c r="BQ438" s="79"/>
      <c r="BR438" s="79"/>
      <c r="BS438" s="79"/>
      <c r="BT438" s="79"/>
      <c r="BU438" s="79"/>
      <c r="BV438" s="79"/>
      <c r="BW438" s="79"/>
      <c r="BX438" s="79"/>
      <c r="BY438" s="79"/>
      <c r="BZ438" s="79"/>
      <c r="CA438" s="79"/>
    </row>
    <row r="439" spans="1:79" ht="15.7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  <c r="BK439" s="79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  <c r="BV439" s="79"/>
      <c r="BW439" s="79"/>
      <c r="BX439" s="79"/>
      <c r="BY439" s="79"/>
      <c r="BZ439" s="79"/>
      <c r="CA439" s="79"/>
    </row>
    <row r="440" spans="1:79" ht="15.7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  <c r="BK440" s="79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  <c r="BV440" s="79"/>
      <c r="BW440" s="79"/>
      <c r="BX440" s="79"/>
      <c r="BY440" s="79"/>
      <c r="BZ440" s="79"/>
      <c r="CA440" s="79"/>
    </row>
    <row r="441" spans="1:79" ht="15.7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  <c r="BK441" s="79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  <c r="BV441" s="79"/>
      <c r="BW441" s="79"/>
      <c r="BX441" s="79"/>
      <c r="BY441" s="79"/>
      <c r="BZ441" s="79"/>
      <c r="CA441" s="79"/>
    </row>
    <row r="442" spans="1:79" ht="15.7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  <c r="BK442" s="79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  <c r="BV442" s="79"/>
      <c r="BW442" s="79"/>
      <c r="BX442" s="79"/>
      <c r="BY442" s="79"/>
      <c r="BZ442" s="79"/>
      <c r="CA442" s="79"/>
    </row>
    <row r="443" spans="1:79" ht="15.7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F443" s="79"/>
      <c r="BG443" s="79"/>
      <c r="BH443" s="79"/>
      <c r="BI443" s="79"/>
      <c r="BJ443" s="79"/>
      <c r="BK443" s="79"/>
      <c r="BL443" s="79"/>
      <c r="BM443" s="79"/>
      <c r="BN443" s="79"/>
      <c r="BO443" s="79"/>
      <c r="BP443" s="79"/>
      <c r="BQ443" s="79"/>
      <c r="BR443" s="79"/>
      <c r="BS443" s="79"/>
      <c r="BT443" s="79"/>
      <c r="BU443" s="79"/>
      <c r="BV443" s="79"/>
      <c r="BW443" s="79"/>
      <c r="BX443" s="79"/>
      <c r="BY443" s="79"/>
      <c r="BZ443" s="79"/>
      <c r="CA443" s="79"/>
    </row>
    <row r="444" spans="1:79" ht="15.7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  <c r="BA444" s="79"/>
      <c r="BB444" s="79"/>
      <c r="BC444" s="79"/>
      <c r="BD444" s="79"/>
      <c r="BE444" s="79"/>
      <c r="BF444" s="79"/>
      <c r="BG444" s="79"/>
      <c r="BH444" s="79"/>
      <c r="BI444" s="79"/>
      <c r="BJ444" s="79"/>
      <c r="BK444" s="79"/>
      <c r="BL444" s="79"/>
      <c r="BM444" s="79"/>
      <c r="BN444" s="79"/>
      <c r="BO444" s="79"/>
      <c r="BP444" s="79"/>
      <c r="BQ444" s="79"/>
      <c r="BR444" s="79"/>
      <c r="BS444" s="79"/>
      <c r="BT444" s="79"/>
      <c r="BU444" s="79"/>
      <c r="BV444" s="79"/>
      <c r="BW444" s="79"/>
      <c r="BX444" s="79"/>
      <c r="BY444" s="79"/>
      <c r="BZ444" s="79"/>
      <c r="CA444" s="79"/>
    </row>
    <row r="445" spans="1:79" ht="15.7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  <c r="BA445" s="79"/>
      <c r="BB445" s="79"/>
      <c r="BC445" s="79"/>
      <c r="BD445" s="79"/>
      <c r="BE445" s="79"/>
      <c r="BF445" s="79"/>
      <c r="BG445" s="79"/>
      <c r="BH445" s="79"/>
      <c r="BI445" s="79"/>
      <c r="BJ445" s="79"/>
      <c r="BK445" s="79"/>
      <c r="BL445" s="79"/>
      <c r="BM445" s="79"/>
      <c r="BN445" s="79"/>
      <c r="BO445" s="79"/>
      <c r="BP445" s="79"/>
      <c r="BQ445" s="79"/>
      <c r="BR445" s="79"/>
      <c r="BS445" s="79"/>
      <c r="BT445" s="79"/>
      <c r="BU445" s="79"/>
      <c r="BV445" s="79"/>
      <c r="BW445" s="79"/>
      <c r="BX445" s="79"/>
      <c r="BY445" s="79"/>
      <c r="BZ445" s="79"/>
      <c r="CA445" s="79"/>
    </row>
    <row r="446" spans="1:79" ht="15.7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  <c r="BA446" s="79"/>
      <c r="BB446" s="79"/>
      <c r="BC446" s="79"/>
      <c r="BD446" s="79"/>
      <c r="BE446" s="79"/>
      <c r="BF446" s="79"/>
      <c r="BG446" s="79"/>
      <c r="BH446" s="79"/>
      <c r="BI446" s="79"/>
      <c r="BJ446" s="79"/>
      <c r="BK446" s="79"/>
      <c r="BL446" s="79"/>
      <c r="BM446" s="79"/>
      <c r="BN446" s="79"/>
      <c r="BO446" s="79"/>
      <c r="BP446" s="79"/>
      <c r="BQ446" s="79"/>
      <c r="BR446" s="79"/>
      <c r="BS446" s="79"/>
      <c r="BT446" s="79"/>
      <c r="BU446" s="79"/>
      <c r="BV446" s="79"/>
      <c r="BW446" s="79"/>
      <c r="BX446" s="79"/>
      <c r="BY446" s="79"/>
      <c r="BZ446" s="79"/>
      <c r="CA446" s="79"/>
    </row>
    <row r="447" spans="1:79" ht="15.7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  <c r="BA447" s="79"/>
      <c r="BB447" s="79"/>
      <c r="BC447" s="79"/>
      <c r="BD447" s="79"/>
      <c r="BE447" s="79"/>
      <c r="BF447" s="79"/>
      <c r="BG447" s="79"/>
      <c r="BH447" s="79"/>
      <c r="BI447" s="79"/>
      <c r="BJ447" s="79"/>
      <c r="BK447" s="79"/>
      <c r="BL447" s="79"/>
      <c r="BM447" s="79"/>
      <c r="BN447" s="79"/>
      <c r="BO447" s="79"/>
      <c r="BP447" s="79"/>
      <c r="BQ447" s="79"/>
      <c r="BR447" s="79"/>
      <c r="BS447" s="79"/>
      <c r="BT447" s="79"/>
      <c r="BU447" s="79"/>
      <c r="BV447" s="79"/>
      <c r="BW447" s="79"/>
      <c r="BX447" s="79"/>
      <c r="BY447" s="79"/>
      <c r="BZ447" s="79"/>
      <c r="CA447" s="79"/>
    </row>
    <row r="448" spans="1:79" ht="15.7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  <c r="BA448" s="79"/>
      <c r="BB448" s="79"/>
      <c r="BC448" s="79"/>
      <c r="BD448" s="79"/>
      <c r="BE448" s="79"/>
      <c r="BF448" s="79"/>
      <c r="BG448" s="79"/>
      <c r="BH448" s="79"/>
      <c r="BI448" s="79"/>
      <c r="BJ448" s="79"/>
      <c r="BK448" s="79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79"/>
      <c r="BX448" s="79"/>
      <c r="BY448" s="79"/>
      <c r="BZ448" s="79"/>
      <c r="CA448" s="79"/>
    </row>
    <row r="449" spans="1:79" ht="15.7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  <c r="BA449" s="79"/>
      <c r="BB449" s="79"/>
      <c r="BC449" s="79"/>
      <c r="BD449" s="79"/>
      <c r="BE449" s="79"/>
      <c r="BF449" s="79"/>
      <c r="BG449" s="79"/>
      <c r="BH449" s="79"/>
      <c r="BI449" s="79"/>
      <c r="BJ449" s="79"/>
      <c r="BK449" s="79"/>
      <c r="BL449" s="79"/>
      <c r="BM449" s="79"/>
      <c r="BN449" s="79"/>
      <c r="BO449" s="79"/>
      <c r="BP449" s="79"/>
      <c r="BQ449" s="79"/>
      <c r="BR449" s="79"/>
      <c r="BS449" s="79"/>
      <c r="BT449" s="79"/>
      <c r="BU449" s="79"/>
      <c r="BV449" s="79"/>
      <c r="BW449" s="79"/>
      <c r="BX449" s="79"/>
      <c r="BY449" s="79"/>
      <c r="BZ449" s="79"/>
      <c r="CA449" s="79"/>
    </row>
    <row r="450" spans="1:79" ht="15.7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  <c r="BA450" s="79"/>
      <c r="BB450" s="79"/>
      <c r="BC450" s="79"/>
      <c r="BD450" s="79"/>
      <c r="BE450" s="79"/>
      <c r="BF450" s="79"/>
      <c r="BG450" s="79"/>
      <c r="BH450" s="79"/>
      <c r="BI450" s="79"/>
      <c r="BJ450" s="79"/>
      <c r="BK450" s="79"/>
      <c r="BL450" s="79"/>
      <c r="BM450" s="79"/>
      <c r="BN450" s="79"/>
      <c r="BO450" s="79"/>
      <c r="BP450" s="79"/>
      <c r="BQ450" s="79"/>
      <c r="BR450" s="79"/>
      <c r="BS450" s="79"/>
      <c r="BT450" s="79"/>
      <c r="BU450" s="79"/>
      <c r="BV450" s="79"/>
      <c r="BW450" s="79"/>
      <c r="BX450" s="79"/>
      <c r="BY450" s="79"/>
      <c r="BZ450" s="79"/>
      <c r="CA450" s="79"/>
    </row>
    <row r="451" spans="1:79" ht="15.7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  <c r="BA451" s="79"/>
      <c r="BB451" s="79"/>
      <c r="BC451" s="79"/>
      <c r="BD451" s="79"/>
      <c r="BE451" s="79"/>
      <c r="BF451" s="79"/>
      <c r="BG451" s="79"/>
      <c r="BH451" s="79"/>
      <c r="BI451" s="79"/>
      <c r="BJ451" s="79"/>
      <c r="BK451" s="79"/>
      <c r="BL451" s="79"/>
      <c r="BM451" s="79"/>
      <c r="BN451" s="79"/>
      <c r="BO451" s="79"/>
      <c r="BP451" s="79"/>
      <c r="BQ451" s="79"/>
      <c r="BR451" s="79"/>
      <c r="BS451" s="79"/>
      <c r="BT451" s="79"/>
      <c r="BU451" s="79"/>
      <c r="BV451" s="79"/>
      <c r="BW451" s="79"/>
      <c r="BX451" s="79"/>
      <c r="BY451" s="79"/>
      <c r="BZ451" s="79"/>
      <c r="CA451" s="79"/>
    </row>
    <row r="452" spans="1:79" ht="15.7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  <c r="BA452" s="79"/>
      <c r="BB452" s="79"/>
      <c r="BC452" s="79"/>
      <c r="BD452" s="79"/>
      <c r="BE452" s="79"/>
      <c r="BF452" s="79"/>
      <c r="BG452" s="79"/>
      <c r="BH452" s="79"/>
      <c r="BI452" s="79"/>
      <c r="BJ452" s="79"/>
      <c r="BK452" s="79"/>
      <c r="BL452" s="79"/>
      <c r="BM452" s="79"/>
      <c r="BN452" s="79"/>
      <c r="BO452" s="79"/>
      <c r="BP452" s="79"/>
      <c r="BQ452" s="79"/>
      <c r="BR452" s="79"/>
      <c r="BS452" s="79"/>
      <c r="BT452" s="79"/>
      <c r="BU452" s="79"/>
      <c r="BV452" s="79"/>
      <c r="BW452" s="79"/>
      <c r="BX452" s="79"/>
      <c r="BY452" s="79"/>
      <c r="BZ452" s="79"/>
      <c r="CA452" s="79"/>
    </row>
    <row r="453" spans="1:79" ht="15.7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  <c r="BA453" s="79"/>
      <c r="BB453" s="79"/>
      <c r="BC453" s="79"/>
      <c r="BD453" s="79"/>
      <c r="BE453" s="79"/>
      <c r="BF453" s="79"/>
      <c r="BG453" s="79"/>
      <c r="BH453" s="79"/>
      <c r="BI453" s="79"/>
      <c r="BJ453" s="79"/>
      <c r="BK453" s="79"/>
      <c r="BL453" s="79"/>
      <c r="BM453" s="79"/>
      <c r="BN453" s="79"/>
      <c r="BO453" s="79"/>
      <c r="BP453" s="79"/>
      <c r="BQ453" s="79"/>
      <c r="BR453" s="79"/>
      <c r="BS453" s="79"/>
      <c r="BT453" s="79"/>
      <c r="BU453" s="79"/>
      <c r="BV453" s="79"/>
      <c r="BW453" s="79"/>
      <c r="BX453" s="79"/>
      <c r="BY453" s="79"/>
      <c r="BZ453" s="79"/>
      <c r="CA453" s="79"/>
    </row>
    <row r="454" spans="1:79" ht="15.7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  <c r="BA454" s="79"/>
      <c r="BB454" s="79"/>
      <c r="BC454" s="79"/>
      <c r="BD454" s="79"/>
      <c r="BE454" s="79"/>
      <c r="BF454" s="79"/>
      <c r="BG454" s="79"/>
      <c r="BH454" s="79"/>
      <c r="BI454" s="79"/>
      <c r="BJ454" s="79"/>
      <c r="BK454" s="79"/>
      <c r="BL454" s="79"/>
      <c r="BM454" s="79"/>
      <c r="BN454" s="79"/>
      <c r="BO454" s="79"/>
      <c r="BP454" s="79"/>
      <c r="BQ454" s="79"/>
      <c r="BR454" s="79"/>
      <c r="BS454" s="79"/>
      <c r="BT454" s="79"/>
      <c r="BU454" s="79"/>
      <c r="BV454" s="79"/>
      <c r="BW454" s="79"/>
      <c r="BX454" s="79"/>
      <c r="BY454" s="79"/>
      <c r="BZ454" s="79"/>
      <c r="CA454" s="79"/>
    </row>
    <row r="455" spans="1:79" ht="15.7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  <c r="BA455" s="79"/>
      <c r="BB455" s="79"/>
      <c r="BC455" s="79"/>
      <c r="BD455" s="79"/>
      <c r="BE455" s="79"/>
      <c r="BF455" s="79"/>
      <c r="BG455" s="79"/>
      <c r="BH455" s="79"/>
      <c r="BI455" s="79"/>
      <c r="BJ455" s="79"/>
      <c r="BK455" s="79"/>
      <c r="BL455" s="79"/>
      <c r="BM455" s="79"/>
      <c r="BN455" s="79"/>
      <c r="BO455" s="79"/>
      <c r="BP455" s="79"/>
      <c r="BQ455" s="79"/>
      <c r="BR455" s="79"/>
      <c r="BS455" s="79"/>
      <c r="BT455" s="79"/>
      <c r="BU455" s="79"/>
      <c r="BV455" s="79"/>
      <c r="BW455" s="79"/>
      <c r="BX455" s="79"/>
      <c r="BY455" s="79"/>
      <c r="BZ455" s="79"/>
      <c r="CA455" s="79"/>
    </row>
    <row r="456" spans="1:79" ht="15.7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  <c r="BF456" s="79"/>
      <c r="BG456" s="79"/>
      <c r="BH456" s="79"/>
      <c r="BI456" s="79"/>
      <c r="BJ456" s="79"/>
      <c r="BK456" s="79"/>
      <c r="BL456" s="79"/>
      <c r="BM456" s="79"/>
      <c r="BN456" s="79"/>
      <c r="BO456" s="79"/>
      <c r="BP456" s="79"/>
      <c r="BQ456" s="79"/>
      <c r="BR456" s="79"/>
      <c r="BS456" s="79"/>
      <c r="BT456" s="79"/>
      <c r="BU456" s="79"/>
      <c r="BV456" s="79"/>
      <c r="BW456" s="79"/>
      <c r="BX456" s="79"/>
      <c r="BY456" s="79"/>
      <c r="BZ456" s="79"/>
      <c r="CA456" s="79"/>
    </row>
    <row r="457" spans="1:79" ht="15.7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  <c r="BK457" s="79"/>
      <c r="BL457" s="79"/>
      <c r="BM457" s="79"/>
      <c r="BN457" s="79"/>
      <c r="BO457" s="79"/>
      <c r="BP457" s="79"/>
      <c r="BQ457" s="79"/>
      <c r="BR457" s="79"/>
      <c r="BS457" s="79"/>
      <c r="BT457" s="79"/>
      <c r="BU457" s="79"/>
      <c r="BV457" s="79"/>
      <c r="BW457" s="79"/>
      <c r="BX457" s="79"/>
      <c r="BY457" s="79"/>
      <c r="BZ457" s="79"/>
      <c r="CA457" s="79"/>
    </row>
    <row r="458" spans="1:79" ht="15.7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79"/>
      <c r="BL458" s="79"/>
      <c r="BM458" s="79"/>
      <c r="BN458" s="79"/>
      <c r="BO458" s="79"/>
      <c r="BP458" s="79"/>
      <c r="BQ458" s="79"/>
      <c r="BR458" s="79"/>
      <c r="BS458" s="79"/>
      <c r="BT458" s="79"/>
      <c r="BU458" s="79"/>
      <c r="BV458" s="79"/>
      <c r="BW458" s="79"/>
      <c r="BX458" s="79"/>
      <c r="BY458" s="79"/>
      <c r="BZ458" s="79"/>
      <c r="CA458" s="79"/>
    </row>
    <row r="459" spans="1:79" ht="15.7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  <c r="BK459" s="79"/>
      <c r="BL459" s="79"/>
      <c r="BM459" s="79"/>
      <c r="BN459" s="79"/>
      <c r="BO459" s="79"/>
      <c r="BP459" s="79"/>
      <c r="BQ459" s="79"/>
      <c r="BR459" s="79"/>
      <c r="BS459" s="79"/>
      <c r="BT459" s="79"/>
      <c r="BU459" s="79"/>
      <c r="BV459" s="79"/>
      <c r="BW459" s="79"/>
      <c r="BX459" s="79"/>
      <c r="BY459" s="79"/>
      <c r="BZ459" s="79"/>
      <c r="CA459" s="79"/>
    </row>
    <row r="460" spans="1:79" ht="15.7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79"/>
      <c r="BI460" s="79"/>
      <c r="BJ460" s="79"/>
      <c r="BK460" s="79"/>
      <c r="BL460" s="79"/>
      <c r="BM460" s="79"/>
      <c r="BN460" s="79"/>
      <c r="BO460" s="79"/>
      <c r="BP460" s="79"/>
      <c r="BQ460" s="79"/>
      <c r="BR460" s="79"/>
      <c r="BS460" s="79"/>
      <c r="BT460" s="79"/>
      <c r="BU460" s="79"/>
      <c r="BV460" s="79"/>
      <c r="BW460" s="79"/>
      <c r="BX460" s="79"/>
      <c r="BY460" s="79"/>
      <c r="BZ460" s="79"/>
      <c r="CA460" s="79"/>
    </row>
    <row r="461" spans="1:79" ht="15.7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79"/>
      <c r="BI461" s="79"/>
      <c r="BJ461" s="79"/>
      <c r="BK461" s="79"/>
      <c r="BL461" s="79"/>
      <c r="BM461" s="79"/>
      <c r="BN461" s="79"/>
      <c r="BO461" s="79"/>
      <c r="BP461" s="79"/>
      <c r="BQ461" s="79"/>
      <c r="BR461" s="79"/>
      <c r="BS461" s="79"/>
      <c r="BT461" s="79"/>
      <c r="BU461" s="79"/>
      <c r="BV461" s="79"/>
      <c r="BW461" s="79"/>
      <c r="BX461" s="79"/>
      <c r="BY461" s="79"/>
      <c r="BZ461" s="79"/>
      <c r="CA461" s="79"/>
    </row>
    <row r="462" spans="1:79" ht="15.7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  <c r="BK462" s="79"/>
      <c r="BL462" s="79"/>
      <c r="BM462" s="79"/>
      <c r="BN462" s="79"/>
      <c r="BO462" s="79"/>
      <c r="BP462" s="79"/>
      <c r="BQ462" s="79"/>
      <c r="BR462" s="79"/>
      <c r="BS462" s="79"/>
      <c r="BT462" s="79"/>
      <c r="BU462" s="79"/>
      <c r="BV462" s="79"/>
      <c r="BW462" s="79"/>
      <c r="BX462" s="79"/>
      <c r="BY462" s="79"/>
      <c r="BZ462" s="79"/>
      <c r="CA462" s="79"/>
    </row>
    <row r="463" spans="1:79" ht="15.7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  <c r="BK463" s="79"/>
      <c r="BL463" s="79"/>
      <c r="BM463" s="79"/>
      <c r="BN463" s="79"/>
      <c r="BO463" s="79"/>
      <c r="BP463" s="79"/>
      <c r="BQ463" s="79"/>
      <c r="BR463" s="79"/>
      <c r="BS463" s="79"/>
      <c r="BT463" s="79"/>
      <c r="BU463" s="79"/>
      <c r="BV463" s="79"/>
      <c r="BW463" s="79"/>
      <c r="BX463" s="79"/>
      <c r="BY463" s="79"/>
      <c r="BZ463" s="79"/>
      <c r="CA463" s="79"/>
    </row>
    <row r="464" spans="1:79" ht="15.7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  <c r="BA464" s="79"/>
      <c r="BB464" s="79"/>
      <c r="BC464" s="79"/>
      <c r="BD464" s="79"/>
      <c r="BE464" s="79"/>
      <c r="BF464" s="79"/>
      <c r="BG464" s="79"/>
      <c r="BH464" s="79"/>
      <c r="BI464" s="79"/>
      <c r="BJ464" s="79"/>
      <c r="BK464" s="79"/>
      <c r="BL464" s="79"/>
      <c r="BM464" s="79"/>
      <c r="BN464" s="79"/>
      <c r="BO464" s="79"/>
      <c r="BP464" s="79"/>
      <c r="BQ464" s="79"/>
      <c r="BR464" s="79"/>
      <c r="BS464" s="79"/>
      <c r="BT464" s="79"/>
      <c r="BU464" s="79"/>
      <c r="BV464" s="79"/>
      <c r="BW464" s="79"/>
      <c r="BX464" s="79"/>
      <c r="BY464" s="79"/>
      <c r="BZ464" s="79"/>
      <c r="CA464" s="79"/>
    </row>
    <row r="465" spans="1:79" ht="15.7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  <c r="BK465" s="79"/>
      <c r="BL465" s="79"/>
      <c r="BM465" s="79"/>
      <c r="BN465" s="79"/>
      <c r="BO465" s="79"/>
      <c r="BP465" s="79"/>
      <c r="BQ465" s="79"/>
      <c r="BR465" s="79"/>
      <c r="BS465" s="79"/>
      <c r="BT465" s="79"/>
      <c r="BU465" s="79"/>
      <c r="BV465" s="79"/>
      <c r="BW465" s="79"/>
      <c r="BX465" s="79"/>
      <c r="BY465" s="79"/>
      <c r="BZ465" s="79"/>
      <c r="CA465" s="79"/>
    </row>
    <row r="466" spans="1:79" ht="15.7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79"/>
      <c r="BL466" s="79"/>
      <c r="BM466" s="79"/>
      <c r="BN466" s="79"/>
      <c r="BO466" s="79"/>
      <c r="BP466" s="79"/>
      <c r="BQ466" s="79"/>
      <c r="BR466" s="79"/>
      <c r="BS466" s="79"/>
      <c r="BT466" s="79"/>
      <c r="BU466" s="79"/>
      <c r="BV466" s="79"/>
      <c r="BW466" s="79"/>
      <c r="BX466" s="79"/>
      <c r="BY466" s="79"/>
      <c r="BZ466" s="79"/>
      <c r="CA466" s="79"/>
    </row>
    <row r="467" spans="1:79" ht="15.7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  <c r="BK467" s="79"/>
      <c r="BL467" s="79"/>
      <c r="BM467" s="79"/>
      <c r="BN467" s="79"/>
      <c r="BO467" s="79"/>
      <c r="BP467" s="79"/>
      <c r="BQ467" s="79"/>
      <c r="BR467" s="79"/>
      <c r="BS467" s="79"/>
      <c r="BT467" s="79"/>
      <c r="BU467" s="79"/>
      <c r="BV467" s="79"/>
      <c r="BW467" s="79"/>
      <c r="BX467" s="79"/>
      <c r="BY467" s="79"/>
      <c r="BZ467" s="79"/>
      <c r="CA467" s="79"/>
    </row>
    <row r="468" spans="1:79" ht="15.7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  <c r="BK468" s="79"/>
      <c r="BL468" s="79"/>
      <c r="BM468" s="79"/>
      <c r="BN468" s="79"/>
      <c r="BO468" s="79"/>
      <c r="BP468" s="79"/>
      <c r="BQ468" s="79"/>
      <c r="BR468" s="79"/>
      <c r="BS468" s="79"/>
      <c r="BT468" s="79"/>
      <c r="BU468" s="79"/>
      <c r="BV468" s="79"/>
      <c r="BW468" s="79"/>
      <c r="BX468" s="79"/>
      <c r="BY468" s="79"/>
      <c r="BZ468" s="79"/>
      <c r="CA468" s="79"/>
    </row>
    <row r="469" spans="1:79" ht="15.7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79"/>
      <c r="BL469" s="79"/>
      <c r="BM469" s="79"/>
      <c r="BN469" s="79"/>
      <c r="BO469" s="79"/>
      <c r="BP469" s="79"/>
      <c r="BQ469" s="79"/>
      <c r="BR469" s="79"/>
      <c r="BS469" s="79"/>
      <c r="BT469" s="79"/>
      <c r="BU469" s="79"/>
      <c r="BV469" s="79"/>
      <c r="BW469" s="79"/>
      <c r="BX469" s="79"/>
      <c r="BY469" s="79"/>
      <c r="BZ469" s="79"/>
      <c r="CA469" s="79"/>
    </row>
    <row r="470" spans="1:79" ht="15.7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  <c r="BK470" s="79"/>
      <c r="BL470" s="79"/>
      <c r="BM470" s="79"/>
      <c r="BN470" s="79"/>
      <c r="BO470" s="79"/>
      <c r="BP470" s="79"/>
      <c r="BQ470" s="79"/>
      <c r="BR470" s="79"/>
      <c r="BS470" s="79"/>
      <c r="BT470" s="79"/>
      <c r="BU470" s="79"/>
      <c r="BV470" s="79"/>
      <c r="BW470" s="79"/>
      <c r="BX470" s="79"/>
      <c r="BY470" s="79"/>
      <c r="BZ470" s="79"/>
      <c r="CA470" s="79"/>
    </row>
    <row r="471" spans="1:79" ht="15.7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79"/>
      <c r="BI471" s="79"/>
      <c r="BJ471" s="79"/>
      <c r="BK471" s="79"/>
      <c r="BL471" s="79"/>
      <c r="BM471" s="79"/>
      <c r="BN471" s="79"/>
      <c r="BO471" s="79"/>
      <c r="BP471" s="79"/>
      <c r="BQ471" s="79"/>
      <c r="BR471" s="79"/>
      <c r="BS471" s="79"/>
      <c r="BT471" s="79"/>
      <c r="BU471" s="79"/>
      <c r="BV471" s="79"/>
      <c r="BW471" s="79"/>
      <c r="BX471" s="79"/>
      <c r="BY471" s="79"/>
      <c r="BZ471" s="79"/>
      <c r="CA471" s="79"/>
    </row>
    <row r="472" spans="1:79" ht="15.7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79"/>
      <c r="BI472" s="79"/>
      <c r="BJ472" s="79"/>
      <c r="BK472" s="79"/>
      <c r="BL472" s="79"/>
      <c r="BM472" s="79"/>
      <c r="BN472" s="79"/>
      <c r="BO472" s="79"/>
      <c r="BP472" s="79"/>
      <c r="BQ472" s="79"/>
      <c r="BR472" s="79"/>
      <c r="BS472" s="79"/>
      <c r="BT472" s="79"/>
      <c r="BU472" s="79"/>
      <c r="BV472" s="79"/>
      <c r="BW472" s="79"/>
      <c r="BX472" s="79"/>
      <c r="BY472" s="79"/>
      <c r="BZ472" s="79"/>
      <c r="CA472" s="79"/>
    </row>
    <row r="473" spans="1:79" ht="15.7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  <c r="BK473" s="79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79"/>
      <c r="BX473" s="79"/>
      <c r="BY473" s="79"/>
      <c r="BZ473" s="79"/>
      <c r="CA473" s="79"/>
    </row>
    <row r="474" spans="1:79" ht="15.7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  <c r="BK474" s="79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79"/>
      <c r="BX474" s="79"/>
      <c r="BY474" s="79"/>
      <c r="BZ474" s="79"/>
      <c r="CA474" s="79"/>
    </row>
    <row r="475" spans="1:79" ht="15.7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  <c r="BK475" s="79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79"/>
      <c r="BX475" s="79"/>
      <c r="BY475" s="79"/>
      <c r="BZ475" s="79"/>
      <c r="CA475" s="79"/>
    </row>
    <row r="476" spans="1:79" ht="15.7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79"/>
      <c r="BX476" s="79"/>
      <c r="BY476" s="79"/>
      <c r="BZ476" s="79"/>
      <c r="CA476" s="79"/>
    </row>
    <row r="477" spans="1:79" ht="15.7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79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79"/>
      <c r="BX477" s="79"/>
      <c r="BY477" s="79"/>
      <c r="BZ477" s="79"/>
      <c r="CA477" s="79"/>
    </row>
    <row r="478" spans="1:79" ht="15.7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  <c r="BK478" s="79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79"/>
      <c r="BX478" s="79"/>
      <c r="BY478" s="79"/>
      <c r="BZ478" s="79"/>
      <c r="CA478" s="79"/>
    </row>
    <row r="479" spans="1:79" ht="15.7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  <c r="BK479" s="79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79"/>
      <c r="BX479" s="79"/>
      <c r="BY479" s="79"/>
      <c r="BZ479" s="79"/>
      <c r="CA479" s="79"/>
    </row>
    <row r="480" spans="1:79" ht="15.7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</row>
    <row r="481" spans="1:79" ht="15.7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</row>
    <row r="482" spans="1:79" ht="15.7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</row>
    <row r="483" spans="1:79" ht="15.7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</row>
    <row r="484" spans="1:79" ht="15.7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  <c r="BK484" s="79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79"/>
      <c r="BX484" s="79"/>
      <c r="BY484" s="79"/>
      <c r="BZ484" s="79"/>
      <c r="CA484" s="79"/>
    </row>
    <row r="485" spans="1:79" ht="15.7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  <c r="BK485" s="79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79"/>
      <c r="BX485" s="79"/>
      <c r="BY485" s="79"/>
      <c r="BZ485" s="79"/>
      <c r="CA485" s="79"/>
    </row>
    <row r="486" spans="1:79" ht="15.7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</row>
    <row r="487" spans="1:79" ht="15.7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</row>
    <row r="488" spans="1:79" ht="15.7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</row>
    <row r="489" spans="1:79" ht="15.7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</row>
    <row r="490" spans="1:79" ht="15.7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79"/>
      <c r="BX490" s="79"/>
      <c r="BY490" s="79"/>
      <c r="BZ490" s="79"/>
      <c r="CA490" s="79"/>
    </row>
    <row r="491" spans="1:79" ht="15.7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79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79"/>
      <c r="BX491" s="79"/>
      <c r="BY491" s="79"/>
      <c r="BZ491" s="79"/>
      <c r="CA491" s="79"/>
    </row>
    <row r="492" spans="1:79" ht="15.7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</row>
    <row r="493" spans="1:79" ht="15.7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</row>
    <row r="494" spans="1:79" ht="15.7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</row>
    <row r="495" spans="1:79" ht="15.7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</row>
    <row r="496" spans="1:79" ht="15.7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</row>
    <row r="497" spans="1:79" ht="15.7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</row>
    <row r="498" spans="1:79" ht="15.7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</row>
    <row r="499" spans="1:79" ht="15.7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  <c r="BK499" s="79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79"/>
      <c r="BX499" s="79"/>
      <c r="BY499" s="79"/>
      <c r="BZ499" s="79"/>
      <c r="CA499" s="79"/>
    </row>
    <row r="500" spans="1:79" ht="15.7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</row>
    <row r="501" spans="1:79" ht="15.7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  <c r="BK501" s="79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79"/>
      <c r="BX501" s="79"/>
      <c r="BY501" s="79"/>
      <c r="BZ501" s="79"/>
      <c r="CA501" s="79"/>
    </row>
    <row r="502" spans="1:79" ht="15.7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  <c r="BA502" s="79"/>
      <c r="BB502" s="79"/>
      <c r="BC502" s="79"/>
      <c r="BD502" s="79"/>
      <c r="BE502" s="79"/>
      <c r="BF502" s="79"/>
      <c r="BG502" s="79"/>
      <c r="BH502" s="79"/>
      <c r="BI502" s="79"/>
      <c r="BJ502" s="79"/>
      <c r="BK502" s="79"/>
      <c r="BL502" s="79"/>
      <c r="BM502" s="79"/>
      <c r="BN502" s="79"/>
      <c r="BO502" s="79"/>
      <c r="BP502" s="79"/>
      <c r="BQ502" s="79"/>
      <c r="BR502" s="79"/>
      <c r="BS502" s="79"/>
      <c r="BT502" s="79"/>
      <c r="BU502" s="79"/>
      <c r="BV502" s="79"/>
      <c r="BW502" s="79"/>
      <c r="BX502" s="79"/>
      <c r="BY502" s="79"/>
      <c r="BZ502" s="79"/>
      <c r="CA502" s="79"/>
    </row>
    <row r="503" spans="1:79" ht="15.7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  <c r="BK503" s="79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79"/>
      <c r="BX503" s="79"/>
      <c r="BY503" s="79"/>
      <c r="BZ503" s="79"/>
      <c r="CA503" s="79"/>
    </row>
    <row r="504" spans="1:79" ht="15.7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  <c r="BF504" s="79"/>
      <c r="BG504" s="79"/>
      <c r="BH504" s="79"/>
      <c r="BI504" s="79"/>
      <c r="BJ504" s="79"/>
      <c r="BK504" s="79"/>
      <c r="BL504" s="79"/>
      <c r="BM504" s="79"/>
      <c r="BN504" s="79"/>
      <c r="BO504" s="79"/>
      <c r="BP504" s="79"/>
      <c r="BQ504" s="79"/>
      <c r="BR504" s="79"/>
      <c r="BS504" s="79"/>
      <c r="BT504" s="79"/>
      <c r="BU504" s="79"/>
      <c r="BV504" s="79"/>
      <c r="BW504" s="79"/>
      <c r="BX504" s="79"/>
      <c r="BY504" s="79"/>
      <c r="BZ504" s="79"/>
      <c r="CA504" s="79"/>
    </row>
    <row r="505" spans="1:79" ht="15.7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  <c r="BK505" s="79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79"/>
      <c r="BX505" s="79"/>
      <c r="BY505" s="79"/>
      <c r="BZ505" s="79"/>
      <c r="CA505" s="79"/>
    </row>
    <row r="506" spans="1:79" ht="15.7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  <c r="BK506" s="79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79"/>
      <c r="BX506" s="79"/>
      <c r="BY506" s="79"/>
      <c r="BZ506" s="79"/>
      <c r="CA506" s="79"/>
    </row>
    <row r="507" spans="1:79" ht="15.7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  <c r="BA507" s="79"/>
      <c r="BB507" s="79"/>
      <c r="BC507" s="79"/>
      <c r="BD507" s="79"/>
      <c r="BE507" s="79"/>
      <c r="BF507" s="79"/>
      <c r="BG507" s="79"/>
      <c r="BH507" s="79"/>
      <c r="BI507" s="79"/>
      <c r="BJ507" s="79"/>
      <c r="BK507" s="79"/>
      <c r="BL507" s="79"/>
      <c r="BM507" s="79"/>
      <c r="BN507" s="79"/>
      <c r="BO507" s="79"/>
      <c r="BP507" s="79"/>
      <c r="BQ507" s="79"/>
      <c r="BR507" s="79"/>
      <c r="BS507" s="79"/>
      <c r="BT507" s="79"/>
      <c r="BU507" s="79"/>
      <c r="BV507" s="79"/>
      <c r="BW507" s="79"/>
      <c r="BX507" s="79"/>
      <c r="BY507" s="79"/>
      <c r="BZ507" s="79"/>
      <c r="CA507" s="79"/>
    </row>
    <row r="508" spans="1:79" ht="15.7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  <c r="BF508" s="79"/>
      <c r="BG508" s="79"/>
      <c r="BH508" s="79"/>
      <c r="BI508" s="79"/>
      <c r="BJ508" s="79"/>
      <c r="BK508" s="79"/>
      <c r="BL508" s="79"/>
      <c r="BM508" s="79"/>
      <c r="BN508" s="79"/>
      <c r="BO508" s="79"/>
      <c r="BP508" s="79"/>
      <c r="BQ508" s="79"/>
      <c r="BR508" s="79"/>
      <c r="BS508" s="79"/>
      <c r="BT508" s="79"/>
      <c r="BU508" s="79"/>
      <c r="BV508" s="79"/>
      <c r="BW508" s="79"/>
      <c r="BX508" s="79"/>
      <c r="BY508" s="79"/>
      <c r="BZ508" s="79"/>
      <c r="CA508" s="79"/>
    </row>
    <row r="509" spans="1:79" ht="15.7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  <c r="BA509" s="79"/>
      <c r="BB509" s="79"/>
      <c r="BC509" s="79"/>
      <c r="BD509" s="79"/>
      <c r="BE509" s="79"/>
      <c r="BF509" s="79"/>
      <c r="BG509" s="79"/>
      <c r="BH509" s="79"/>
      <c r="BI509" s="79"/>
      <c r="BJ509" s="79"/>
      <c r="BK509" s="79"/>
      <c r="BL509" s="79"/>
      <c r="BM509" s="79"/>
      <c r="BN509" s="79"/>
      <c r="BO509" s="79"/>
      <c r="BP509" s="79"/>
      <c r="BQ509" s="79"/>
      <c r="BR509" s="79"/>
      <c r="BS509" s="79"/>
      <c r="BT509" s="79"/>
      <c r="BU509" s="79"/>
      <c r="BV509" s="79"/>
      <c r="BW509" s="79"/>
      <c r="BX509" s="79"/>
      <c r="BY509" s="79"/>
      <c r="BZ509" s="79"/>
      <c r="CA509" s="79"/>
    </row>
    <row r="510" spans="1:79" ht="15.7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  <c r="BA510" s="79"/>
      <c r="BB510" s="79"/>
      <c r="BC510" s="79"/>
      <c r="BD510" s="79"/>
      <c r="BE510" s="79"/>
      <c r="BF510" s="79"/>
      <c r="BG510" s="79"/>
      <c r="BH510" s="79"/>
      <c r="BI510" s="79"/>
      <c r="BJ510" s="79"/>
      <c r="BK510" s="79"/>
      <c r="BL510" s="79"/>
      <c r="BM510" s="79"/>
      <c r="BN510" s="79"/>
      <c r="BO510" s="79"/>
      <c r="BP510" s="79"/>
      <c r="BQ510" s="79"/>
      <c r="BR510" s="79"/>
      <c r="BS510" s="79"/>
      <c r="BT510" s="79"/>
      <c r="BU510" s="79"/>
      <c r="BV510" s="79"/>
      <c r="BW510" s="79"/>
      <c r="BX510" s="79"/>
      <c r="BY510" s="79"/>
      <c r="BZ510" s="79"/>
      <c r="CA510" s="79"/>
    </row>
    <row r="511" spans="1:79" ht="15.7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  <c r="BA511" s="79"/>
      <c r="BB511" s="79"/>
      <c r="BC511" s="79"/>
      <c r="BD511" s="79"/>
      <c r="BE511" s="79"/>
      <c r="BF511" s="79"/>
      <c r="BG511" s="79"/>
      <c r="BH511" s="79"/>
      <c r="BI511" s="79"/>
      <c r="BJ511" s="79"/>
      <c r="BK511" s="79"/>
      <c r="BL511" s="79"/>
      <c r="BM511" s="79"/>
      <c r="BN511" s="79"/>
      <c r="BO511" s="79"/>
      <c r="BP511" s="79"/>
      <c r="BQ511" s="79"/>
      <c r="BR511" s="79"/>
      <c r="BS511" s="79"/>
      <c r="BT511" s="79"/>
      <c r="BU511" s="79"/>
      <c r="BV511" s="79"/>
      <c r="BW511" s="79"/>
      <c r="BX511" s="79"/>
      <c r="BY511" s="79"/>
      <c r="BZ511" s="79"/>
      <c r="CA511" s="79"/>
    </row>
    <row r="512" spans="1:79" ht="15.7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  <c r="BA512" s="79"/>
      <c r="BB512" s="79"/>
      <c r="BC512" s="79"/>
      <c r="BD512" s="79"/>
      <c r="BE512" s="79"/>
      <c r="BF512" s="79"/>
      <c r="BG512" s="79"/>
      <c r="BH512" s="79"/>
      <c r="BI512" s="79"/>
      <c r="BJ512" s="79"/>
      <c r="BK512" s="79"/>
      <c r="BL512" s="79"/>
      <c r="BM512" s="79"/>
      <c r="BN512" s="79"/>
      <c r="BO512" s="79"/>
      <c r="BP512" s="79"/>
      <c r="BQ512" s="79"/>
      <c r="BR512" s="79"/>
      <c r="BS512" s="79"/>
      <c r="BT512" s="79"/>
      <c r="BU512" s="79"/>
      <c r="BV512" s="79"/>
      <c r="BW512" s="79"/>
      <c r="BX512" s="79"/>
      <c r="BY512" s="79"/>
      <c r="BZ512" s="79"/>
      <c r="CA512" s="79"/>
    </row>
    <row r="513" spans="1:79" ht="15.7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  <c r="BA513" s="79"/>
      <c r="BB513" s="79"/>
      <c r="BC513" s="79"/>
      <c r="BD513" s="79"/>
      <c r="BE513" s="79"/>
      <c r="BF513" s="79"/>
      <c r="BG513" s="79"/>
      <c r="BH513" s="79"/>
      <c r="BI513" s="79"/>
      <c r="BJ513" s="79"/>
      <c r="BK513" s="79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79"/>
      <c r="BX513" s="79"/>
      <c r="BY513" s="79"/>
      <c r="BZ513" s="79"/>
      <c r="CA513" s="79"/>
    </row>
    <row r="514" spans="1:79" ht="15.7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  <c r="BA514" s="79"/>
      <c r="BB514" s="79"/>
      <c r="BC514" s="79"/>
      <c r="BD514" s="79"/>
      <c r="BE514" s="79"/>
      <c r="BF514" s="79"/>
      <c r="BG514" s="79"/>
      <c r="BH514" s="79"/>
      <c r="BI514" s="79"/>
      <c r="BJ514" s="79"/>
      <c r="BK514" s="79"/>
      <c r="BL514" s="79"/>
      <c r="BM514" s="79"/>
      <c r="BN514" s="79"/>
      <c r="BO514" s="79"/>
      <c r="BP514" s="79"/>
      <c r="BQ514" s="79"/>
      <c r="BR514" s="79"/>
      <c r="BS514" s="79"/>
      <c r="BT514" s="79"/>
      <c r="BU514" s="79"/>
      <c r="BV514" s="79"/>
      <c r="BW514" s="79"/>
      <c r="BX514" s="79"/>
      <c r="BY514" s="79"/>
      <c r="BZ514" s="79"/>
      <c r="CA514" s="79"/>
    </row>
    <row r="515" spans="1:79" ht="15.7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  <c r="BA515" s="79"/>
      <c r="BB515" s="79"/>
      <c r="BC515" s="79"/>
      <c r="BD515" s="79"/>
      <c r="BE515" s="79"/>
      <c r="BF515" s="79"/>
      <c r="BG515" s="79"/>
      <c r="BH515" s="79"/>
      <c r="BI515" s="79"/>
      <c r="BJ515" s="79"/>
      <c r="BK515" s="79"/>
      <c r="BL515" s="79"/>
      <c r="BM515" s="79"/>
      <c r="BN515" s="79"/>
      <c r="BO515" s="79"/>
      <c r="BP515" s="79"/>
      <c r="BQ515" s="79"/>
      <c r="BR515" s="79"/>
      <c r="BS515" s="79"/>
      <c r="BT515" s="79"/>
      <c r="BU515" s="79"/>
      <c r="BV515" s="79"/>
      <c r="BW515" s="79"/>
      <c r="BX515" s="79"/>
      <c r="BY515" s="79"/>
      <c r="BZ515" s="79"/>
      <c r="CA515" s="79"/>
    </row>
    <row r="516" spans="1:79" ht="15.7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  <c r="BA516" s="79"/>
      <c r="BB516" s="79"/>
      <c r="BC516" s="79"/>
      <c r="BD516" s="79"/>
      <c r="BE516" s="79"/>
      <c r="BF516" s="79"/>
      <c r="BG516" s="79"/>
      <c r="BH516" s="79"/>
      <c r="BI516" s="79"/>
      <c r="BJ516" s="79"/>
      <c r="BK516" s="79"/>
      <c r="BL516" s="79"/>
      <c r="BM516" s="79"/>
      <c r="BN516" s="79"/>
      <c r="BO516" s="79"/>
      <c r="BP516" s="79"/>
      <c r="BQ516" s="79"/>
      <c r="BR516" s="79"/>
      <c r="BS516" s="79"/>
      <c r="BT516" s="79"/>
      <c r="BU516" s="79"/>
      <c r="BV516" s="79"/>
      <c r="BW516" s="79"/>
      <c r="BX516" s="79"/>
      <c r="BY516" s="79"/>
      <c r="BZ516" s="79"/>
      <c r="CA516" s="79"/>
    </row>
    <row r="517" spans="1:79" ht="15.7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  <c r="BA517" s="79"/>
      <c r="BB517" s="79"/>
      <c r="BC517" s="79"/>
      <c r="BD517" s="79"/>
      <c r="BE517" s="79"/>
      <c r="BF517" s="79"/>
      <c r="BG517" s="79"/>
      <c r="BH517" s="79"/>
      <c r="BI517" s="79"/>
      <c r="BJ517" s="79"/>
      <c r="BK517" s="79"/>
      <c r="BL517" s="79"/>
      <c r="BM517" s="79"/>
      <c r="BN517" s="79"/>
      <c r="BO517" s="79"/>
      <c r="BP517" s="79"/>
      <c r="BQ517" s="79"/>
      <c r="BR517" s="79"/>
      <c r="BS517" s="79"/>
      <c r="BT517" s="79"/>
      <c r="BU517" s="79"/>
      <c r="BV517" s="79"/>
      <c r="BW517" s="79"/>
      <c r="BX517" s="79"/>
      <c r="BY517" s="79"/>
      <c r="BZ517" s="79"/>
      <c r="CA517" s="79"/>
    </row>
    <row r="518" spans="1:79" ht="15.7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  <c r="BA518" s="79"/>
      <c r="BB518" s="79"/>
      <c r="BC518" s="79"/>
      <c r="BD518" s="79"/>
      <c r="BE518" s="79"/>
      <c r="BF518" s="79"/>
      <c r="BG518" s="79"/>
      <c r="BH518" s="79"/>
      <c r="BI518" s="79"/>
      <c r="BJ518" s="79"/>
      <c r="BK518" s="79"/>
      <c r="BL518" s="79"/>
      <c r="BM518" s="79"/>
      <c r="BN518" s="79"/>
      <c r="BO518" s="79"/>
      <c r="BP518" s="79"/>
      <c r="BQ518" s="79"/>
      <c r="BR518" s="79"/>
      <c r="BS518" s="79"/>
      <c r="BT518" s="79"/>
      <c r="BU518" s="79"/>
      <c r="BV518" s="79"/>
      <c r="BW518" s="79"/>
      <c r="BX518" s="79"/>
      <c r="BY518" s="79"/>
      <c r="BZ518" s="79"/>
      <c r="CA518" s="79"/>
    </row>
    <row r="519" spans="1:79" ht="15.7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  <c r="BA519" s="79"/>
      <c r="BB519" s="79"/>
      <c r="BC519" s="79"/>
      <c r="BD519" s="79"/>
      <c r="BE519" s="79"/>
      <c r="BF519" s="79"/>
      <c r="BG519" s="79"/>
      <c r="BH519" s="79"/>
      <c r="BI519" s="79"/>
      <c r="BJ519" s="79"/>
      <c r="BK519" s="79"/>
      <c r="BL519" s="79"/>
      <c r="BM519" s="79"/>
      <c r="BN519" s="79"/>
      <c r="BO519" s="79"/>
      <c r="BP519" s="79"/>
      <c r="BQ519" s="79"/>
      <c r="BR519" s="79"/>
      <c r="BS519" s="79"/>
      <c r="BT519" s="79"/>
      <c r="BU519" s="79"/>
      <c r="BV519" s="79"/>
      <c r="BW519" s="79"/>
      <c r="BX519" s="79"/>
      <c r="BY519" s="79"/>
      <c r="BZ519" s="79"/>
      <c r="CA519" s="79"/>
    </row>
    <row r="520" spans="1:79" ht="15.7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  <c r="BA520" s="79"/>
      <c r="BB520" s="79"/>
      <c r="BC520" s="79"/>
      <c r="BD520" s="79"/>
      <c r="BE520" s="79"/>
      <c r="BF520" s="79"/>
      <c r="BG520" s="79"/>
      <c r="BH520" s="79"/>
      <c r="BI520" s="79"/>
      <c r="BJ520" s="79"/>
      <c r="BK520" s="79"/>
      <c r="BL520" s="79"/>
      <c r="BM520" s="79"/>
      <c r="BN520" s="79"/>
      <c r="BO520" s="79"/>
      <c r="BP520" s="79"/>
      <c r="BQ520" s="79"/>
      <c r="BR520" s="79"/>
      <c r="BS520" s="79"/>
      <c r="BT520" s="79"/>
      <c r="BU520" s="79"/>
      <c r="BV520" s="79"/>
      <c r="BW520" s="79"/>
      <c r="BX520" s="79"/>
      <c r="BY520" s="79"/>
      <c r="BZ520" s="79"/>
      <c r="CA520" s="79"/>
    </row>
    <row r="521" spans="1:79" ht="15.7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  <c r="BA521" s="79"/>
      <c r="BB521" s="79"/>
      <c r="BC521" s="79"/>
      <c r="BD521" s="79"/>
      <c r="BE521" s="79"/>
      <c r="BF521" s="79"/>
      <c r="BG521" s="79"/>
      <c r="BH521" s="79"/>
      <c r="BI521" s="79"/>
      <c r="BJ521" s="79"/>
      <c r="BK521" s="79"/>
      <c r="BL521" s="79"/>
      <c r="BM521" s="79"/>
      <c r="BN521" s="79"/>
      <c r="BO521" s="79"/>
      <c r="BP521" s="79"/>
      <c r="BQ521" s="79"/>
      <c r="BR521" s="79"/>
      <c r="BS521" s="79"/>
      <c r="BT521" s="79"/>
      <c r="BU521" s="79"/>
      <c r="BV521" s="79"/>
      <c r="BW521" s="79"/>
      <c r="BX521" s="79"/>
      <c r="BY521" s="79"/>
      <c r="BZ521" s="79"/>
      <c r="CA521" s="79"/>
    </row>
    <row r="522" spans="1:79" ht="15.7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  <c r="BA522" s="79"/>
      <c r="BB522" s="79"/>
      <c r="BC522" s="79"/>
      <c r="BD522" s="79"/>
      <c r="BE522" s="79"/>
      <c r="BF522" s="79"/>
      <c r="BG522" s="79"/>
      <c r="BH522" s="79"/>
      <c r="BI522" s="79"/>
      <c r="BJ522" s="79"/>
      <c r="BK522" s="79"/>
      <c r="BL522" s="79"/>
      <c r="BM522" s="79"/>
      <c r="BN522" s="79"/>
      <c r="BO522" s="79"/>
      <c r="BP522" s="79"/>
      <c r="BQ522" s="79"/>
      <c r="BR522" s="79"/>
      <c r="BS522" s="79"/>
      <c r="BT522" s="79"/>
      <c r="BU522" s="79"/>
      <c r="BV522" s="79"/>
      <c r="BW522" s="79"/>
      <c r="BX522" s="79"/>
      <c r="BY522" s="79"/>
      <c r="BZ522" s="79"/>
      <c r="CA522" s="79"/>
    </row>
    <row r="523" spans="1:79" ht="15.7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  <c r="BK523" s="79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79"/>
      <c r="BX523" s="79"/>
      <c r="BY523" s="79"/>
      <c r="BZ523" s="79"/>
      <c r="CA523" s="79"/>
    </row>
    <row r="524" spans="1:79" ht="15.7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  <c r="BK524" s="79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79"/>
      <c r="BX524" s="79"/>
      <c r="BY524" s="79"/>
      <c r="BZ524" s="79"/>
      <c r="CA524" s="79"/>
    </row>
    <row r="525" spans="1:79" ht="15.7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  <c r="BK525" s="79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79"/>
      <c r="BX525" s="79"/>
      <c r="BY525" s="79"/>
      <c r="BZ525" s="79"/>
      <c r="CA525" s="79"/>
    </row>
    <row r="526" spans="1:79" ht="15.7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  <c r="BK526" s="79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79"/>
      <c r="BX526" s="79"/>
      <c r="BY526" s="79"/>
      <c r="BZ526" s="79"/>
      <c r="CA526" s="79"/>
    </row>
    <row r="527" spans="1:79" ht="15.7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  <c r="BK527" s="79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79"/>
      <c r="BX527" s="79"/>
      <c r="BY527" s="79"/>
      <c r="BZ527" s="79"/>
      <c r="CA527" s="79"/>
    </row>
    <row r="528" spans="1:79" ht="15.7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  <c r="BK528" s="79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79"/>
      <c r="BX528" s="79"/>
      <c r="BY528" s="79"/>
      <c r="BZ528" s="79"/>
      <c r="CA528" s="79"/>
    </row>
    <row r="529" spans="1:79" ht="15.7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  <c r="BA529" s="79"/>
      <c r="BB529" s="79"/>
      <c r="BC529" s="79"/>
      <c r="BD529" s="79"/>
      <c r="BE529" s="79"/>
      <c r="BF529" s="79"/>
      <c r="BG529" s="79"/>
      <c r="BH529" s="79"/>
      <c r="BI529" s="79"/>
      <c r="BJ529" s="79"/>
      <c r="BK529" s="79"/>
      <c r="BL529" s="79"/>
      <c r="BM529" s="79"/>
      <c r="BN529" s="79"/>
      <c r="BO529" s="79"/>
      <c r="BP529" s="79"/>
      <c r="BQ529" s="79"/>
      <c r="BR529" s="79"/>
      <c r="BS529" s="79"/>
      <c r="BT529" s="79"/>
      <c r="BU529" s="79"/>
      <c r="BV529" s="79"/>
      <c r="BW529" s="79"/>
      <c r="BX529" s="79"/>
      <c r="BY529" s="79"/>
      <c r="BZ529" s="79"/>
      <c r="CA529" s="79"/>
    </row>
    <row r="530" spans="1:79" ht="15.7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  <c r="BA530" s="79"/>
      <c r="BB530" s="79"/>
      <c r="BC530" s="79"/>
      <c r="BD530" s="79"/>
      <c r="BE530" s="79"/>
      <c r="BF530" s="79"/>
      <c r="BG530" s="79"/>
      <c r="BH530" s="79"/>
      <c r="BI530" s="79"/>
      <c r="BJ530" s="79"/>
      <c r="BK530" s="79"/>
      <c r="BL530" s="79"/>
      <c r="BM530" s="79"/>
      <c r="BN530" s="79"/>
      <c r="BO530" s="79"/>
      <c r="BP530" s="79"/>
      <c r="BQ530" s="79"/>
      <c r="BR530" s="79"/>
      <c r="BS530" s="79"/>
      <c r="BT530" s="79"/>
      <c r="BU530" s="79"/>
      <c r="BV530" s="79"/>
      <c r="BW530" s="79"/>
      <c r="BX530" s="79"/>
      <c r="BY530" s="79"/>
      <c r="BZ530" s="79"/>
      <c r="CA530" s="79"/>
    </row>
    <row r="531" spans="1:79" ht="15.7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  <c r="BA531" s="79"/>
      <c r="BB531" s="79"/>
      <c r="BC531" s="79"/>
      <c r="BD531" s="79"/>
      <c r="BE531" s="79"/>
      <c r="BF531" s="79"/>
      <c r="BG531" s="79"/>
      <c r="BH531" s="79"/>
      <c r="BI531" s="79"/>
      <c r="BJ531" s="79"/>
      <c r="BK531" s="79"/>
      <c r="BL531" s="79"/>
      <c r="BM531" s="79"/>
      <c r="BN531" s="79"/>
      <c r="BO531" s="79"/>
      <c r="BP531" s="79"/>
      <c r="BQ531" s="79"/>
      <c r="BR531" s="79"/>
      <c r="BS531" s="79"/>
      <c r="BT531" s="79"/>
      <c r="BU531" s="79"/>
      <c r="BV531" s="79"/>
      <c r="BW531" s="79"/>
      <c r="BX531" s="79"/>
      <c r="BY531" s="79"/>
      <c r="BZ531" s="79"/>
      <c r="CA531" s="79"/>
    </row>
    <row r="532" spans="1:79" ht="15.7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  <c r="BA532" s="79"/>
      <c r="BB532" s="79"/>
      <c r="BC532" s="79"/>
      <c r="BD532" s="79"/>
      <c r="BE532" s="79"/>
      <c r="BF532" s="79"/>
      <c r="BG532" s="79"/>
      <c r="BH532" s="79"/>
      <c r="BI532" s="79"/>
      <c r="BJ532" s="79"/>
      <c r="BK532" s="79"/>
      <c r="BL532" s="79"/>
      <c r="BM532" s="79"/>
      <c r="BN532" s="79"/>
      <c r="BO532" s="79"/>
      <c r="BP532" s="79"/>
      <c r="BQ532" s="79"/>
      <c r="BR532" s="79"/>
      <c r="BS532" s="79"/>
      <c r="BT532" s="79"/>
      <c r="BU532" s="79"/>
      <c r="BV532" s="79"/>
      <c r="BW532" s="79"/>
      <c r="BX532" s="79"/>
      <c r="BY532" s="79"/>
      <c r="BZ532" s="79"/>
      <c r="CA532" s="79"/>
    </row>
    <row r="533" spans="1:79" ht="15.7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F533" s="79"/>
      <c r="BG533" s="79"/>
      <c r="BH533" s="79"/>
      <c r="BI533" s="79"/>
      <c r="BJ533" s="79"/>
      <c r="BK533" s="79"/>
      <c r="BL533" s="79"/>
      <c r="BM533" s="79"/>
      <c r="BN533" s="79"/>
      <c r="BO533" s="79"/>
      <c r="BP533" s="79"/>
      <c r="BQ533" s="79"/>
      <c r="BR533" s="79"/>
      <c r="BS533" s="79"/>
      <c r="BT533" s="79"/>
      <c r="BU533" s="79"/>
      <c r="BV533" s="79"/>
      <c r="BW533" s="79"/>
      <c r="BX533" s="79"/>
      <c r="BY533" s="79"/>
      <c r="BZ533" s="79"/>
      <c r="CA533" s="79"/>
    </row>
    <row r="534" spans="1:79" ht="15.7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  <c r="BA534" s="79"/>
      <c r="BB534" s="79"/>
      <c r="BC534" s="79"/>
      <c r="BD534" s="79"/>
      <c r="BE534" s="79"/>
      <c r="BF534" s="79"/>
      <c r="BG534" s="79"/>
      <c r="BH534" s="79"/>
      <c r="BI534" s="79"/>
      <c r="BJ534" s="79"/>
      <c r="BK534" s="79"/>
      <c r="BL534" s="79"/>
      <c r="BM534" s="79"/>
      <c r="BN534" s="79"/>
      <c r="BO534" s="79"/>
      <c r="BP534" s="79"/>
      <c r="BQ534" s="79"/>
      <c r="BR534" s="79"/>
      <c r="BS534" s="79"/>
      <c r="BT534" s="79"/>
      <c r="BU534" s="79"/>
      <c r="BV534" s="79"/>
      <c r="BW534" s="79"/>
      <c r="BX534" s="79"/>
      <c r="BY534" s="79"/>
      <c r="BZ534" s="79"/>
      <c r="CA534" s="79"/>
    </row>
    <row r="535" spans="1:79" ht="15.7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  <c r="BA535" s="79"/>
      <c r="BB535" s="79"/>
      <c r="BC535" s="79"/>
      <c r="BD535" s="79"/>
      <c r="BE535" s="79"/>
      <c r="BF535" s="79"/>
      <c r="BG535" s="79"/>
      <c r="BH535" s="79"/>
      <c r="BI535" s="79"/>
      <c r="BJ535" s="79"/>
      <c r="BK535" s="79"/>
      <c r="BL535" s="79"/>
      <c r="BM535" s="79"/>
      <c r="BN535" s="79"/>
      <c r="BO535" s="79"/>
      <c r="BP535" s="79"/>
      <c r="BQ535" s="79"/>
      <c r="BR535" s="79"/>
      <c r="BS535" s="79"/>
      <c r="BT535" s="79"/>
      <c r="BU535" s="79"/>
      <c r="BV535" s="79"/>
      <c r="BW535" s="79"/>
      <c r="BX535" s="79"/>
      <c r="BY535" s="79"/>
      <c r="BZ535" s="79"/>
      <c r="CA535" s="79"/>
    </row>
    <row r="536" spans="1:79" ht="15.7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  <c r="BA536" s="79"/>
      <c r="BB536" s="79"/>
      <c r="BC536" s="79"/>
      <c r="BD536" s="79"/>
      <c r="BE536" s="79"/>
      <c r="BF536" s="79"/>
      <c r="BG536" s="79"/>
      <c r="BH536" s="79"/>
      <c r="BI536" s="79"/>
      <c r="BJ536" s="79"/>
      <c r="BK536" s="79"/>
      <c r="BL536" s="79"/>
      <c r="BM536" s="79"/>
      <c r="BN536" s="79"/>
      <c r="BO536" s="79"/>
      <c r="BP536" s="79"/>
      <c r="BQ536" s="79"/>
      <c r="BR536" s="79"/>
      <c r="BS536" s="79"/>
      <c r="BT536" s="79"/>
      <c r="BU536" s="79"/>
      <c r="BV536" s="79"/>
      <c r="BW536" s="79"/>
      <c r="BX536" s="79"/>
      <c r="BY536" s="79"/>
      <c r="BZ536" s="79"/>
      <c r="CA536" s="79"/>
    </row>
    <row r="537" spans="1:79" ht="15.7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  <c r="BA537" s="79"/>
      <c r="BB537" s="79"/>
      <c r="BC537" s="79"/>
      <c r="BD537" s="79"/>
      <c r="BE537" s="79"/>
      <c r="BF537" s="79"/>
      <c r="BG537" s="79"/>
      <c r="BH537" s="79"/>
      <c r="BI537" s="79"/>
      <c r="BJ537" s="79"/>
      <c r="BK537" s="79"/>
      <c r="BL537" s="79"/>
      <c r="BM537" s="79"/>
      <c r="BN537" s="79"/>
      <c r="BO537" s="79"/>
      <c r="BP537" s="79"/>
      <c r="BQ537" s="79"/>
      <c r="BR537" s="79"/>
      <c r="BS537" s="79"/>
      <c r="BT537" s="79"/>
      <c r="BU537" s="79"/>
      <c r="BV537" s="79"/>
      <c r="BW537" s="79"/>
      <c r="BX537" s="79"/>
      <c r="BY537" s="79"/>
      <c r="BZ537" s="79"/>
      <c r="CA537" s="79"/>
    </row>
    <row r="538" spans="1:79" ht="15.7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  <c r="BA538" s="79"/>
      <c r="BB538" s="79"/>
      <c r="BC538" s="79"/>
      <c r="BD538" s="79"/>
      <c r="BE538" s="79"/>
      <c r="BF538" s="79"/>
      <c r="BG538" s="79"/>
      <c r="BH538" s="79"/>
      <c r="BI538" s="79"/>
      <c r="BJ538" s="79"/>
      <c r="BK538" s="79"/>
      <c r="BL538" s="79"/>
      <c r="BM538" s="79"/>
      <c r="BN538" s="79"/>
      <c r="BO538" s="79"/>
      <c r="BP538" s="79"/>
      <c r="BQ538" s="79"/>
      <c r="BR538" s="79"/>
      <c r="BS538" s="79"/>
      <c r="BT538" s="79"/>
      <c r="BU538" s="79"/>
      <c r="BV538" s="79"/>
      <c r="BW538" s="79"/>
      <c r="BX538" s="79"/>
      <c r="BY538" s="79"/>
      <c r="BZ538" s="79"/>
      <c r="CA538" s="79"/>
    </row>
    <row r="539" spans="1:79" ht="15.7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  <c r="BA539" s="79"/>
      <c r="BB539" s="79"/>
      <c r="BC539" s="79"/>
      <c r="BD539" s="79"/>
      <c r="BE539" s="79"/>
      <c r="BF539" s="79"/>
      <c r="BG539" s="79"/>
      <c r="BH539" s="79"/>
      <c r="BI539" s="79"/>
      <c r="BJ539" s="79"/>
      <c r="BK539" s="79"/>
      <c r="BL539" s="79"/>
      <c r="BM539" s="79"/>
      <c r="BN539" s="79"/>
      <c r="BO539" s="79"/>
      <c r="BP539" s="79"/>
      <c r="BQ539" s="79"/>
      <c r="BR539" s="79"/>
      <c r="BS539" s="79"/>
      <c r="BT539" s="79"/>
      <c r="BU539" s="79"/>
      <c r="BV539" s="79"/>
      <c r="BW539" s="79"/>
      <c r="BX539" s="79"/>
      <c r="BY539" s="79"/>
      <c r="BZ539" s="79"/>
      <c r="CA539" s="79"/>
    </row>
    <row r="540" spans="1:79" ht="15.7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  <c r="BA540" s="79"/>
      <c r="BB540" s="79"/>
      <c r="BC540" s="79"/>
      <c r="BD540" s="79"/>
      <c r="BE540" s="79"/>
      <c r="BF540" s="79"/>
      <c r="BG540" s="79"/>
      <c r="BH540" s="79"/>
      <c r="BI540" s="79"/>
      <c r="BJ540" s="79"/>
      <c r="BK540" s="79"/>
      <c r="BL540" s="79"/>
      <c r="BM540" s="79"/>
      <c r="BN540" s="79"/>
      <c r="BO540" s="79"/>
      <c r="BP540" s="79"/>
      <c r="BQ540" s="79"/>
      <c r="BR540" s="79"/>
      <c r="BS540" s="79"/>
      <c r="BT540" s="79"/>
      <c r="BU540" s="79"/>
      <c r="BV540" s="79"/>
      <c r="BW540" s="79"/>
      <c r="BX540" s="79"/>
      <c r="BY540" s="79"/>
      <c r="BZ540" s="79"/>
      <c r="CA540" s="79"/>
    </row>
    <row r="541" spans="1:79" ht="15.7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  <c r="BA541" s="79"/>
      <c r="BB541" s="79"/>
      <c r="BC541" s="79"/>
      <c r="BD541" s="79"/>
      <c r="BE541" s="79"/>
      <c r="BF541" s="79"/>
      <c r="BG541" s="79"/>
      <c r="BH541" s="79"/>
      <c r="BI541" s="79"/>
      <c r="BJ541" s="79"/>
      <c r="BK541" s="79"/>
      <c r="BL541" s="79"/>
      <c r="BM541" s="79"/>
      <c r="BN541" s="79"/>
      <c r="BO541" s="79"/>
      <c r="BP541" s="79"/>
      <c r="BQ541" s="79"/>
      <c r="BR541" s="79"/>
      <c r="BS541" s="79"/>
      <c r="BT541" s="79"/>
      <c r="BU541" s="79"/>
      <c r="BV541" s="79"/>
      <c r="BW541" s="79"/>
      <c r="BX541" s="79"/>
      <c r="BY541" s="79"/>
      <c r="BZ541" s="79"/>
      <c r="CA541" s="79"/>
    </row>
    <row r="542" spans="1:79" ht="15.7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  <c r="BF542" s="79"/>
      <c r="BG542" s="79"/>
      <c r="BH542" s="79"/>
      <c r="BI542" s="79"/>
      <c r="BJ542" s="79"/>
      <c r="BK542" s="79"/>
      <c r="BL542" s="79"/>
      <c r="BM542" s="79"/>
      <c r="BN542" s="79"/>
      <c r="BO542" s="79"/>
      <c r="BP542" s="79"/>
      <c r="BQ542" s="79"/>
      <c r="BR542" s="79"/>
      <c r="BS542" s="79"/>
      <c r="BT542" s="79"/>
      <c r="BU542" s="79"/>
      <c r="BV542" s="79"/>
      <c r="BW542" s="79"/>
      <c r="BX542" s="79"/>
      <c r="BY542" s="79"/>
      <c r="BZ542" s="79"/>
      <c r="CA542" s="79"/>
    </row>
    <row r="543" spans="1:79" ht="15.7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  <c r="BA543" s="79"/>
      <c r="BB543" s="79"/>
      <c r="BC543" s="79"/>
      <c r="BD543" s="79"/>
      <c r="BE543" s="79"/>
      <c r="BF543" s="79"/>
      <c r="BG543" s="79"/>
      <c r="BH543" s="79"/>
      <c r="BI543" s="79"/>
      <c r="BJ543" s="79"/>
      <c r="BK543" s="79"/>
      <c r="BL543" s="79"/>
      <c r="BM543" s="79"/>
      <c r="BN543" s="79"/>
      <c r="BO543" s="79"/>
      <c r="BP543" s="79"/>
      <c r="BQ543" s="79"/>
      <c r="BR543" s="79"/>
      <c r="BS543" s="79"/>
      <c r="BT543" s="79"/>
      <c r="BU543" s="79"/>
      <c r="BV543" s="79"/>
      <c r="BW543" s="79"/>
      <c r="BX543" s="79"/>
      <c r="BY543" s="79"/>
      <c r="BZ543" s="79"/>
      <c r="CA543" s="79"/>
    </row>
    <row r="544" spans="1:79" ht="15.7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  <c r="BA544" s="79"/>
      <c r="BB544" s="79"/>
      <c r="BC544" s="79"/>
      <c r="BD544" s="79"/>
      <c r="BE544" s="79"/>
      <c r="BF544" s="79"/>
      <c r="BG544" s="79"/>
      <c r="BH544" s="79"/>
      <c r="BI544" s="79"/>
      <c r="BJ544" s="79"/>
      <c r="BK544" s="79"/>
      <c r="BL544" s="79"/>
      <c r="BM544" s="79"/>
      <c r="BN544" s="79"/>
      <c r="BO544" s="79"/>
      <c r="BP544" s="79"/>
      <c r="BQ544" s="79"/>
      <c r="BR544" s="79"/>
      <c r="BS544" s="79"/>
      <c r="BT544" s="79"/>
      <c r="BU544" s="79"/>
      <c r="BV544" s="79"/>
      <c r="BW544" s="79"/>
      <c r="BX544" s="79"/>
      <c r="BY544" s="79"/>
      <c r="BZ544" s="79"/>
      <c r="CA544" s="79"/>
    </row>
    <row r="545" spans="1:79" ht="15.7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  <c r="BA545" s="79"/>
      <c r="BB545" s="79"/>
      <c r="BC545" s="79"/>
      <c r="BD545" s="79"/>
      <c r="BE545" s="79"/>
      <c r="BF545" s="79"/>
      <c r="BG545" s="79"/>
      <c r="BH545" s="79"/>
      <c r="BI545" s="79"/>
      <c r="BJ545" s="79"/>
      <c r="BK545" s="79"/>
      <c r="BL545" s="79"/>
      <c r="BM545" s="79"/>
      <c r="BN545" s="79"/>
      <c r="BO545" s="79"/>
      <c r="BP545" s="79"/>
      <c r="BQ545" s="79"/>
      <c r="BR545" s="79"/>
      <c r="BS545" s="79"/>
      <c r="BT545" s="79"/>
      <c r="BU545" s="79"/>
      <c r="BV545" s="79"/>
      <c r="BW545" s="79"/>
      <c r="BX545" s="79"/>
      <c r="BY545" s="79"/>
      <c r="BZ545" s="79"/>
      <c r="CA545" s="79"/>
    </row>
    <row r="546" spans="1:79" ht="15.7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  <c r="BA546" s="79"/>
      <c r="BB546" s="79"/>
      <c r="BC546" s="79"/>
      <c r="BD546" s="79"/>
      <c r="BE546" s="79"/>
      <c r="BF546" s="79"/>
      <c r="BG546" s="79"/>
      <c r="BH546" s="79"/>
      <c r="BI546" s="79"/>
      <c r="BJ546" s="79"/>
      <c r="BK546" s="79"/>
      <c r="BL546" s="79"/>
      <c r="BM546" s="79"/>
      <c r="BN546" s="79"/>
      <c r="BO546" s="79"/>
      <c r="BP546" s="79"/>
      <c r="BQ546" s="79"/>
      <c r="BR546" s="79"/>
      <c r="BS546" s="79"/>
      <c r="BT546" s="79"/>
      <c r="BU546" s="79"/>
      <c r="BV546" s="79"/>
      <c r="BW546" s="79"/>
      <c r="BX546" s="79"/>
      <c r="BY546" s="79"/>
      <c r="BZ546" s="79"/>
      <c r="CA546" s="79"/>
    </row>
    <row r="547" spans="1:79" ht="15.7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  <c r="BA547" s="79"/>
      <c r="BB547" s="79"/>
      <c r="BC547" s="79"/>
      <c r="BD547" s="79"/>
      <c r="BE547" s="79"/>
      <c r="BF547" s="79"/>
      <c r="BG547" s="79"/>
      <c r="BH547" s="79"/>
      <c r="BI547" s="79"/>
      <c r="BJ547" s="79"/>
      <c r="BK547" s="79"/>
      <c r="BL547" s="79"/>
      <c r="BM547" s="79"/>
      <c r="BN547" s="79"/>
      <c r="BO547" s="79"/>
      <c r="BP547" s="79"/>
      <c r="BQ547" s="79"/>
      <c r="BR547" s="79"/>
      <c r="BS547" s="79"/>
      <c r="BT547" s="79"/>
      <c r="BU547" s="79"/>
      <c r="BV547" s="79"/>
      <c r="BW547" s="79"/>
      <c r="BX547" s="79"/>
      <c r="BY547" s="79"/>
      <c r="BZ547" s="79"/>
      <c r="CA547" s="79"/>
    </row>
    <row r="548" spans="1:79" ht="15.7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  <c r="BA548" s="79"/>
      <c r="BB548" s="79"/>
      <c r="BC548" s="79"/>
      <c r="BD548" s="79"/>
      <c r="BE548" s="79"/>
      <c r="BF548" s="79"/>
      <c r="BG548" s="79"/>
      <c r="BH548" s="79"/>
      <c r="BI548" s="79"/>
      <c r="BJ548" s="79"/>
      <c r="BK548" s="79"/>
      <c r="BL548" s="79"/>
      <c r="BM548" s="79"/>
      <c r="BN548" s="79"/>
      <c r="BO548" s="79"/>
      <c r="BP548" s="79"/>
      <c r="BQ548" s="79"/>
      <c r="BR548" s="79"/>
      <c r="BS548" s="79"/>
      <c r="BT548" s="79"/>
      <c r="BU548" s="79"/>
      <c r="BV548" s="79"/>
      <c r="BW548" s="79"/>
      <c r="BX548" s="79"/>
      <c r="BY548" s="79"/>
      <c r="BZ548" s="79"/>
      <c r="CA548" s="79"/>
    </row>
    <row r="549" spans="1:79" ht="15.7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  <c r="BA549" s="79"/>
      <c r="BB549" s="79"/>
      <c r="BC549" s="79"/>
      <c r="BD549" s="79"/>
      <c r="BE549" s="79"/>
      <c r="BF549" s="79"/>
      <c r="BG549" s="79"/>
      <c r="BH549" s="79"/>
      <c r="BI549" s="79"/>
      <c r="BJ549" s="79"/>
      <c r="BK549" s="79"/>
      <c r="BL549" s="79"/>
      <c r="BM549" s="79"/>
      <c r="BN549" s="79"/>
      <c r="BO549" s="79"/>
      <c r="BP549" s="79"/>
      <c r="BQ549" s="79"/>
      <c r="BR549" s="79"/>
      <c r="BS549" s="79"/>
      <c r="BT549" s="79"/>
      <c r="BU549" s="79"/>
      <c r="BV549" s="79"/>
      <c r="BW549" s="79"/>
      <c r="BX549" s="79"/>
      <c r="BY549" s="79"/>
      <c r="BZ549" s="79"/>
      <c r="CA549" s="79"/>
    </row>
    <row r="550" spans="1:79" ht="15.7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  <c r="BA550" s="79"/>
      <c r="BB550" s="79"/>
      <c r="BC550" s="79"/>
      <c r="BD550" s="79"/>
      <c r="BE550" s="79"/>
      <c r="BF550" s="79"/>
      <c r="BG550" s="79"/>
      <c r="BH550" s="79"/>
      <c r="BI550" s="79"/>
      <c r="BJ550" s="79"/>
      <c r="BK550" s="79"/>
      <c r="BL550" s="79"/>
      <c r="BM550" s="79"/>
      <c r="BN550" s="79"/>
      <c r="BO550" s="79"/>
      <c r="BP550" s="79"/>
      <c r="BQ550" s="79"/>
      <c r="BR550" s="79"/>
      <c r="BS550" s="79"/>
      <c r="BT550" s="79"/>
      <c r="BU550" s="79"/>
      <c r="BV550" s="79"/>
      <c r="BW550" s="79"/>
      <c r="BX550" s="79"/>
      <c r="BY550" s="79"/>
      <c r="BZ550" s="79"/>
      <c r="CA550" s="79"/>
    </row>
    <row r="551" spans="1:79" ht="15.7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  <c r="BA551" s="79"/>
      <c r="BB551" s="79"/>
      <c r="BC551" s="79"/>
      <c r="BD551" s="79"/>
      <c r="BE551" s="79"/>
      <c r="BF551" s="79"/>
      <c r="BG551" s="79"/>
      <c r="BH551" s="79"/>
      <c r="BI551" s="79"/>
      <c r="BJ551" s="79"/>
      <c r="BK551" s="79"/>
      <c r="BL551" s="79"/>
      <c r="BM551" s="79"/>
      <c r="BN551" s="79"/>
      <c r="BO551" s="79"/>
      <c r="BP551" s="79"/>
      <c r="BQ551" s="79"/>
      <c r="BR551" s="79"/>
      <c r="BS551" s="79"/>
      <c r="BT551" s="79"/>
      <c r="BU551" s="79"/>
      <c r="BV551" s="79"/>
      <c r="BW551" s="79"/>
      <c r="BX551" s="79"/>
      <c r="BY551" s="79"/>
      <c r="BZ551" s="79"/>
      <c r="CA551" s="79"/>
    </row>
    <row r="552" spans="1:79" ht="15.7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  <c r="BK552" s="79"/>
      <c r="BL552" s="79"/>
      <c r="BM552" s="79"/>
      <c r="BN552" s="79"/>
      <c r="BO552" s="79"/>
      <c r="BP552" s="79"/>
      <c r="BQ552" s="79"/>
      <c r="BR552" s="79"/>
      <c r="BS552" s="79"/>
      <c r="BT552" s="79"/>
      <c r="BU552" s="79"/>
      <c r="BV552" s="79"/>
      <c r="BW552" s="79"/>
      <c r="BX552" s="79"/>
      <c r="BY552" s="79"/>
      <c r="BZ552" s="79"/>
      <c r="CA552" s="79"/>
    </row>
    <row r="553" spans="1:79" ht="15.7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79"/>
      <c r="BL553" s="79"/>
      <c r="BM553" s="79"/>
      <c r="BN553" s="79"/>
      <c r="BO553" s="79"/>
      <c r="BP553" s="79"/>
      <c r="BQ553" s="79"/>
      <c r="BR553" s="79"/>
      <c r="BS553" s="79"/>
      <c r="BT553" s="79"/>
      <c r="BU553" s="79"/>
      <c r="BV553" s="79"/>
      <c r="BW553" s="79"/>
      <c r="BX553" s="79"/>
      <c r="BY553" s="79"/>
      <c r="BZ553" s="79"/>
      <c r="CA553" s="79"/>
    </row>
    <row r="554" spans="1:79" ht="15.7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79"/>
      <c r="BL554" s="79"/>
      <c r="BM554" s="79"/>
      <c r="BN554" s="79"/>
      <c r="BO554" s="79"/>
      <c r="BP554" s="79"/>
      <c r="BQ554" s="79"/>
      <c r="BR554" s="79"/>
      <c r="BS554" s="79"/>
      <c r="BT554" s="79"/>
      <c r="BU554" s="79"/>
      <c r="BV554" s="79"/>
      <c r="BW554" s="79"/>
      <c r="BX554" s="79"/>
      <c r="BY554" s="79"/>
      <c r="BZ554" s="79"/>
      <c r="CA554" s="79"/>
    </row>
    <row r="555" spans="1:79" ht="15.7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79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79"/>
      <c r="BX555" s="79"/>
      <c r="BY555" s="79"/>
      <c r="BZ555" s="79"/>
      <c r="CA555" s="79"/>
    </row>
    <row r="556" spans="1:79" ht="15.7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  <c r="BA556" s="79"/>
      <c r="BB556" s="79"/>
      <c r="BC556" s="79"/>
      <c r="BD556" s="79"/>
      <c r="BE556" s="79"/>
      <c r="BF556" s="79"/>
      <c r="BG556" s="79"/>
      <c r="BH556" s="79"/>
      <c r="BI556" s="79"/>
      <c r="BJ556" s="79"/>
      <c r="BK556" s="79"/>
      <c r="BL556" s="79"/>
      <c r="BM556" s="79"/>
      <c r="BN556" s="79"/>
      <c r="BO556" s="79"/>
      <c r="BP556" s="79"/>
      <c r="BQ556" s="79"/>
      <c r="BR556" s="79"/>
      <c r="BS556" s="79"/>
      <c r="BT556" s="79"/>
      <c r="BU556" s="79"/>
      <c r="BV556" s="79"/>
      <c r="BW556" s="79"/>
      <c r="BX556" s="79"/>
      <c r="BY556" s="79"/>
      <c r="BZ556" s="79"/>
      <c r="CA556" s="79"/>
    </row>
    <row r="557" spans="1:79" ht="15.7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  <c r="BA557" s="79"/>
      <c r="BB557" s="79"/>
      <c r="BC557" s="79"/>
      <c r="BD557" s="79"/>
      <c r="BE557" s="79"/>
      <c r="BF557" s="79"/>
      <c r="BG557" s="79"/>
      <c r="BH557" s="79"/>
      <c r="BI557" s="79"/>
      <c r="BJ557" s="79"/>
      <c r="BK557" s="79"/>
      <c r="BL557" s="79"/>
      <c r="BM557" s="79"/>
      <c r="BN557" s="79"/>
      <c r="BO557" s="79"/>
      <c r="BP557" s="79"/>
      <c r="BQ557" s="79"/>
      <c r="BR557" s="79"/>
      <c r="BS557" s="79"/>
      <c r="BT557" s="79"/>
      <c r="BU557" s="79"/>
      <c r="BV557" s="79"/>
      <c r="BW557" s="79"/>
      <c r="BX557" s="79"/>
      <c r="BY557" s="79"/>
      <c r="BZ557" s="79"/>
      <c r="CA557" s="79"/>
    </row>
    <row r="558" spans="1:79" ht="15.7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  <c r="BF558" s="79"/>
      <c r="BG558" s="79"/>
      <c r="BH558" s="79"/>
      <c r="BI558" s="79"/>
      <c r="BJ558" s="79"/>
      <c r="BK558" s="79"/>
      <c r="BL558" s="79"/>
      <c r="BM558" s="79"/>
      <c r="BN558" s="79"/>
      <c r="BO558" s="79"/>
      <c r="BP558" s="79"/>
      <c r="BQ558" s="79"/>
      <c r="BR558" s="79"/>
      <c r="BS558" s="79"/>
      <c r="BT558" s="79"/>
      <c r="BU558" s="79"/>
      <c r="BV558" s="79"/>
      <c r="BW558" s="79"/>
      <c r="BX558" s="79"/>
      <c r="BY558" s="79"/>
      <c r="BZ558" s="79"/>
      <c r="CA558" s="79"/>
    </row>
    <row r="559" spans="1:79" ht="15.7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  <c r="BF559" s="79"/>
      <c r="BG559" s="79"/>
      <c r="BH559" s="79"/>
      <c r="BI559" s="79"/>
      <c r="BJ559" s="79"/>
      <c r="BK559" s="79"/>
      <c r="BL559" s="79"/>
      <c r="BM559" s="79"/>
      <c r="BN559" s="79"/>
      <c r="BO559" s="79"/>
      <c r="BP559" s="79"/>
      <c r="BQ559" s="79"/>
      <c r="BR559" s="79"/>
      <c r="BS559" s="79"/>
      <c r="BT559" s="79"/>
      <c r="BU559" s="79"/>
      <c r="BV559" s="79"/>
      <c r="BW559" s="79"/>
      <c r="BX559" s="79"/>
      <c r="BY559" s="79"/>
      <c r="BZ559" s="79"/>
      <c r="CA559" s="79"/>
    </row>
    <row r="560" spans="1:79" ht="15.7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  <c r="BF560" s="79"/>
      <c r="BG560" s="79"/>
      <c r="BH560" s="79"/>
      <c r="BI560" s="79"/>
      <c r="BJ560" s="79"/>
      <c r="BK560" s="79"/>
      <c r="BL560" s="79"/>
      <c r="BM560" s="79"/>
      <c r="BN560" s="79"/>
      <c r="BO560" s="79"/>
      <c r="BP560" s="79"/>
      <c r="BQ560" s="79"/>
      <c r="BR560" s="79"/>
      <c r="BS560" s="79"/>
      <c r="BT560" s="79"/>
      <c r="BU560" s="79"/>
      <c r="BV560" s="79"/>
      <c r="BW560" s="79"/>
      <c r="BX560" s="79"/>
      <c r="BY560" s="79"/>
      <c r="BZ560" s="79"/>
      <c r="CA560" s="79"/>
    </row>
    <row r="561" spans="1:79" ht="15.7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  <c r="BF561" s="79"/>
      <c r="BG561" s="79"/>
      <c r="BH561" s="79"/>
      <c r="BI561" s="79"/>
      <c r="BJ561" s="79"/>
      <c r="BK561" s="79"/>
      <c r="BL561" s="79"/>
      <c r="BM561" s="79"/>
      <c r="BN561" s="79"/>
      <c r="BO561" s="79"/>
      <c r="BP561" s="79"/>
      <c r="BQ561" s="79"/>
      <c r="BR561" s="79"/>
      <c r="BS561" s="79"/>
      <c r="BT561" s="79"/>
      <c r="BU561" s="79"/>
      <c r="BV561" s="79"/>
      <c r="BW561" s="79"/>
      <c r="BX561" s="79"/>
      <c r="BY561" s="79"/>
      <c r="BZ561" s="79"/>
      <c r="CA561" s="79"/>
    </row>
    <row r="562" spans="1:79" ht="15.7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  <c r="BF562" s="79"/>
      <c r="BG562" s="79"/>
      <c r="BH562" s="79"/>
      <c r="BI562" s="79"/>
      <c r="BJ562" s="79"/>
      <c r="BK562" s="79"/>
      <c r="BL562" s="79"/>
      <c r="BM562" s="79"/>
      <c r="BN562" s="79"/>
      <c r="BO562" s="79"/>
      <c r="BP562" s="79"/>
      <c r="BQ562" s="79"/>
      <c r="BR562" s="79"/>
      <c r="BS562" s="79"/>
      <c r="BT562" s="79"/>
      <c r="BU562" s="79"/>
      <c r="BV562" s="79"/>
      <c r="BW562" s="79"/>
      <c r="BX562" s="79"/>
      <c r="BY562" s="79"/>
      <c r="BZ562" s="79"/>
      <c r="CA562" s="79"/>
    </row>
    <row r="563" spans="1:79" ht="15.7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F563" s="79"/>
      <c r="BG563" s="79"/>
      <c r="BH563" s="79"/>
      <c r="BI563" s="79"/>
      <c r="BJ563" s="79"/>
      <c r="BK563" s="79"/>
      <c r="BL563" s="79"/>
      <c r="BM563" s="79"/>
      <c r="BN563" s="79"/>
      <c r="BO563" s="79"/>
      <c r="BP563" s="79"/>
      <c r="BQ563" s="79"/>
      <c r="BR563" s="79"/>
      <c r="BS563" s="79"/>
      <c r="BT563" s="79"/>
      <c r="BU563" s="79"/>
      <c r="BV563" s="79"/>
      <c r="BW563" s="79"/>
      <c r="BX563" s="79"/>
      <c r="BY563" s="79"/>
      <c r="BZ563" s="79"/>
      <c r="CA563" s="79"/>
    </row>
    <row r="564" spans="1:79" ht="15.7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  <c r="BA564" s="79"/>
      <c r="BB564" s="79"/>
      <c r="BC564" s="79"/>
      <c r="BD564" s="79"/>
      <c r="BE564" s="79"/>
      <c r="BF564" s="79"/>
      <c r="BG564" s="79"/>
      <c r="BH564" s="79"/>
      <c r="BI564" s="79"/>
      <c r="BJ564" s="79"/>
      <c r="BK564" s="79"/>
      <c r="BL564" s="79"/>
      <c r="BM564" s="79"/>
      <c r="BN564" s="79"/>
      <c r="BO564" s="79"/>
      <c r="BP564" s="79"/>
      <c r="BQ564" s="79"/>
      <c r="BR564" s="79"/>
      <c r="BS564" s="79"/>
      <c r="BT564" s="79"/>
      <c r="BU564" s="79"/>
      <c r="BV564" s="79"/>
      <c r="BW564" s="79"/>
      <c r="BX564" s="79"/>
      <c r="BY564" s="79"/>
      <c r="BZ564" s="79"/>
      <c r="CA564" s="79"/>
    </row>
    <row r="565" spans="1:79" ht="15.7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  <c r="BA565" s="79"/>
      <c r="BB565" s="79"/>
      <c r="BC565" s="79"/>
      <c r="BD565" s="79"/>
      <c r="BE565" s="79"/>
      <c r="BF565" s="79"/>
      <c r="BG565" s="79"/>
      <c r="BH565" s="79"/>
      <c r="BI565" s="79"/>
      <c r="BJ565" s="79"/>
      <c r="BK565" s="79"/>
      <c r="BL565" s="79"/>
      <c r="BM565" s="79"/>
      <c r="BN565" s="79"/>
      <c r="BO565" s="79"/>
      <c r="BP565" s="79"/>
      <c r="BQ565" s="79"/>
      <c r="BR565" s="79"/>
      <c r="BS565" s="79"/>
      <c r="BT565" s="79"/>
      <c r="BU565" s="79"/>
      <c r="BV565" s="79"/>
      <c r="BW565" s="79"/>
      <c r="BX565" s="79"/>
      <c r="BY565" s="79"/>
      <c r="BZ565" s="79"/>
      <c r="CA565" s="79"/>
    </row>
    <row r="566" spans="1:79" ht="15.7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  <c r="BA566" s="79"/>
      <c r="BB566" s="79"/>
      <c r="BC566" s="79"/>
      <c r="BD566" s="79"/>
      <c r="BE566" s="79"/>
      <c r="BF566" s="79"/>
      <c r="BG566" s="79"/>
      <c r="BH566" s="79"/>
      <c r="BI566" s="79"/>
      <c r="BJ566" s="79"/>
      <c r="BK566" s="79"/>
      <c r="BL566" s="79"/>
      <c r="BM566" s="79"/>
      <c r="BN566" s="79"/>
      <c r="BO566" s="79"/>
      <c r="BP566" s="79"/>
      <c r="BQ566" s="79"/>
      <c r="BR566" s="79"/>
      <c r="BS566" s="79"/>
      <c r="BT566" s="79"/>
      <c r="BU566" s="79"/>
      <c r="BV566" s="79"/>
      <c r="BW566" s="79"/>
      <c r="BX566" s="79"/>
      <c r="BY566" s="79"/>
      <c r="BZ566" s="79"/>
      <c r="CA566" s="79"/>
    </row>
    <row r="567" spans="1:79" ht="15.7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  <c r="BA567" s="79"/>
      <c r="BB567" s="79"/>
      <c r="BC567" s="79"/>
      <c r="BD567" s="79"/>
      <c r="BE567" s="79"/>
      <c r="BF567" s="79"/>
      <c r="BG567" s="79"/>
      <c r="BH567" s="79"/>
      <c r="BI567" s="79"/>
      <c r="BJ567" s="79"/>
      <c r="BK567" s="79"/>
      <c r="BL567" s="79"/>
      <c r="BM567" s="79"/>
      <c r="BN567" s="79"/>
      <c r="BO567" s="79"/>
      <c r="BP567" s="79"/>
      <c r="BQ567" s="79"/>
      <c r="BR567" s="79"/>
      <c r="BS567" s="79"/>
      <c r="BT567" s="79"/>
      <c r="BU567" s="79"/>
      <c r="BV567" s="79"/>
      <c r="BW567" s="79"/>
      <c r="BX567" s="79"/>
      <c r="BY567" s="79"/>
      <c r="BZ567" s="79"/>
      <c r="CA567" s="79"/>
    </row>
    <row r="568" spans="1:79" ht="15.7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  <c r="BA568" s="79"/>
      <c r="BB568" s="79"/>
      <c r="BC568" s="79"/>
      <c r="BD568" s="79"/>
      <c r="BE568" s="79"/>
      <c r="BF568" s="79"/>
      <c r="BG568" s="79"/>
      <c r="BH568" s="79"/>
      <c r="BI568" s="79"/>
      <c r="BJ568" s="79"/>
      <c r="BK568" s="79"/>
      <c r="BL568" s="79"/>
      <c r="BM568" s="79"/>
      <c r="BN568" s="79"/>
      <c r="BO568" s="79"/>
      <c r="BP568" s="79"/>
      <c r="BQ568" s="79"/>
      <c r="BR568" s="79"/>
      <c r="BS568" s="79"/>
      <c r="BT568" s="79"/>
      <c r="BU568" s="79"/>
      <c r="BV568" s="79"/>
      <c r="BW568" s="79"/>
      <c r="BX568" s="79"/>
      <c r="BY568" s="79"/>
      <c r="BZ568" s="79"/>
      <c r="CA568" s="79"/>
    </row>
    <row r="569" spans="1:79" ht="15.7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  <c r="BK569" s="79"/>
      <c r="BL569" s="79"/>
      <c r="BM569" s="79"/>
      <c r="BN569" s="79"/>
      <c r="BO569" s="79"/>
      <c r="BP569" s="79"/>
      <c r="BQ569" s="79"/>
      <c r="BR569" s="79"/>
      <c r="BS569" s="79"/>
      <c r="BT569" s="79"/>
      <c r="BU569" s="79"/>
      <c r="BV569" s="79"/>
      <c r="BW569" s="79"/>
      <c r="BX569" s="79"/>
      <c r="BY569" s="79"/>
      <c r="BZ569" s="79"/>
      <c r="CA569" s="79"/>
    </row>
    <row r="570" spans="1:79" ht="15.7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  <c r="BK570" s="79"/>
      <c r="BL570" s="79"/>
      <c r="BM570" s="79"/>
      <c r="BN570" s="79"/>
      <c r="BO570" s="79"/>
      <c r="BP570" s="79"/>
      <c r="BQ570" s="79"/>
      <c r="BR570" s="79"/>
      <c r="BS570" s="79"/>
      <c r="BT570" s="79"/>
      <c r="BU570" s="79"/>
      <c r="BV570" s="79"/>
      <c r="BW570" s="79"/>
      <c r="BX570" s="79"/>
      <c r="BY570" s="79"/>
      <c r="BZ570" s="79"/>
      <c r="CA570" s="79"/>
    </row>
    <row r="571" spans="1:79" ht="15.7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  <c r="BA571" s="79"/>
      <c r="BB571" s="79"/>
      <c r="BC571" s="79"/>
      <c r="BD571" s="79"/>
      <c r="BE571" s="79"/>
      <c r="BF571" s="79"/>
      <c r="BG571" s="79"/>
      <c r="BH571" s="79"/>
      <c r="BI571" s="79"/>
      <c r="BJ571" s="79"/>
      <c r="BK571" s="79"/>
      <c r="BL571" s="79"/>
      <c r="BM571" s="79"/>
      <c r="BN571" s="79"/>
      <c r="BO571" s="79"/>
      <c r="BP571" s="79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</row>
    <row r="572" spans="1:79" ht="15.7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  <c r="BA572" s="79"/>
      <c r="BB572" s="79"/>
      <c r="BC572" s="79"/>
      <c r="BD572" s="79"/>
      <c r="BE572" s="79"/>
      <c r="BF572" s="79"/>
      <c r="BG572" s="79"/>
      <c r="BH572" s="79"/>
      <c r="BI572" s="79"/>
      <c r="BJ572" s="79"/>
      <c r="BK572" s="79"/>
      <c r="BL572" s="79"/>
      <c r="BM572" s="79"/>
      <c r="BN572" s="79"/>
      <c r="BO572" s="79"/>
      <c r="BP572" s="79"/>
      <c r="BQ572" s="79"/>
      <c r="BR572" s="79"/>
      <c r="BS572" s="79"/>
      <c r="BT572" s="79"/>
      <c r="BU572" s="79"/>
      <c r="BV572" s="79"/>
      <c r="BW572" s="79"/>
      <c r="BX572" s="79"/>
      <c r="BY572" s="79"/>
      <c r="BZ572" s="79"/>
      <c r="CA572" s="79"/>
    </row>
    <row r="573" spans="1:79" ht="15.7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  <c r="BA573" s="79"/>
      <c r="BB573" s="79"/>
      <c r="BC573" s="79"/>
      <c r="BD573" s="79"/>
      <c r="BE573" s="79"/>
      <c r="BF573" s="79"/>
      <c r="BG573" s="79"/>
      <c r="BH573" s="79"/>
      <c r="BI573" s="79"/>
      <c r="BJ573" s="79"/>
      <c r="BK573" s="79"/>
      <c r="BL573" s="79"/>
      <c r="BM573" s="79"/>
      <c r="BN573" s="79"/>
      <c r="BO573" s="79"/>
      <c r="BP573" s="79"/>
      <c r="BQ573" s="79"/>
      <c r="BR573" s="79"/>
      <c r="BS573" s="79"/>
      <c r="BT573" s="79"/>
      <c r="BU573" s="79"/>
      <c r="BV573" s="79"/>
      <c r="BW573" s="79"/>
      <c r="BX573" s="79"/>
      <c r="BY573" s="79"/>
      <c r="BZ573" s="79"/>
      <c r="CA573" s="79"/>
    </row>
    <row r="574" spans="1:79" ht="15.7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  <c r="BA574" s="79"/>
      <c r="BB574" s="79"/>
      <c r="BC574" s="79"/>
      <c r="BD574" s="79"/>
      <c r="BE574" s="79"/>
      <c r="BF574" s="79"/>
      <c r="BG574" s="79"/>
      <c r="BH574" s="79"/>
      <c r="BI574" s="79"/>
      <c r="BJ574" s="79"/>
      <c r="BK574" s="79"/>
      <c r="BL574" s="79"/>
      <c r="BM574" s="79"/>
      <c r="BN574" s="79"/>
      <c r="BO574" s="79"/>
      <c r="BP574" s="79"/>
      <c r="BQ574" s="79"/>
      <c r="BR574" s="79"/>
      <c r="BS574" s="79"/>
      <c r="BT574" s="79"/>
      <c r="BU574" s="79"/>
      <c r="BV574" s="79"/>
      <c r="BW574" s="79"/>
      <c r="BX574" s="79"/>
      <c r="BY574" s="79"/>
      <c r="BZ574" s="79"/>
      <c r="CA574" s="79"/>
    </row>
    <row r="575" spans="1:79" ht="15.7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  <c r="BA575" s="79"/>
      <c r="BB575" s="79"/>
      <c r="BC575" s="79"/>
      <c r="BD575" s="79"/>
      <c r="BE575" s="79"/>
      <c r="BF575" s="79"/>
      <c r="BG575" s="79"/>
      <c r="BH575" s="79"/>
      <c r="BI575" s="79"/>
      <c r="BJ575" s="79"/>
      <c r="BK575" s="79"/>
      <c r="BL575" s="79"/>
      <c r="BM575" s="79"/>
      <c r="BN575" s="79"/>
      <c r="BO575" s="79"/>
      <c r="BP575" s="79"/>
      <c r="BQ575" s="79"/>
      <c r="BR575" s="79"/>
      <c r="BS575" s="79"/>
      <c r="BT575" s="79"/>
      <c r="BU575" s="79"/>
      <c r="BV575" s="79"/>
      <c r="BW575" s="79"/>
      <c r="BX575" s="79"/>
      <c r="BY575" s="79"/>
      <c r="BZ575" s="79"/>
      <c r="CA575" s="79"/>
    </row>
    <row r="576" spans="1:79" ht="15.7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  <c r="BA576" s="79"/>
      <c r="BB576" s="79"/>
      <c r="BC576" s="79"/>
      <c r="BD576" s="79"/>
      <c r="BE576" s="79"/>
      <c r="BF576" s="79"/>
      <c r="BG576" s="79"/>
      <c r="BH576" s="79"/>
      <c r="BI576" s="79"/>
      <c r="BJ576" s="79"/>
      <c r="BK576" s="79"/>
      <c r="BL576" s="79"/>
      <c r="BM576" s="79"/>
      <c r="BN576" s="79"/>
      <c r="BO576" s="79"/>
      <c r="BP576" s="79"/>
      <c r="BQ576" s="79"/>
      <c r="BR576" s="79"/>
      <c r="BS576" s="79"/>
      <c r="BT576" s="79"/>
      <c r="BU576" s="79"/>
      <c r="BV576" s="79"/>
      <c r="BW576" s="79"/>
      <c r="BX576" s="79"/>
      <c r="BY576" s="79"/>
      <c r="BZ576" s="79"/>
      <c r="CA576" s="79"/>
    </row>
    <row r="577" spans="1:79" ht="15.7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  <c r="BA577" s="79"/>
      <c r="BB577" s="79"/>
      <c r="BC577" s="79"/>
      <c r="BD577" s="79"/>
      <c r="BE577" s="79"/>
      <c r="BF577" s="79"/>
      <c r="BG577" s="79"/>
      <c r="BH577" s="79"/>
      <c r="BI577" s="79"/>
      <c r="BJ577" s="79"/>
      <c r="BK577" s="79"/>
      <c r="BL577" s="79"/>
      <c r="BM577" s="79"/>
      <c r="BN577" s="79"/>
      <c r="BO577" s="79"/>
      <c r="BP577" s="79"/>
      <c r="BQ577" s="79"/>
      <c r="BR577" s="79"/>
      <c r="BS577" s="79"/>
      <c r="BT577" s="79"/>
      <c r="BU577" s="79"/>
      <c r="BV577" s="79"/>
      <c r="BW577" s="79"/>
      <c r="BX577" s="79"/>
      <c r="BY577" s="79"/>
      <c r="BZ577" s="79"/>
      <c r="CA577" s="79"/>
    </row>
    <row r="578" spans="1:79" ht="15.7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79"/>
      <c r="BD578" s="79"/>
      <c r="BE578" s="79"/>
      <c r="BF578" s="79"/>
      <c r="BG578" s="79"/>
      <c r="BH578" s="79"/>
      <c r="BI578" s="79"/>
      <c r="BJ578" s="79"/>
      <c r="BK578" s="79"/>
      <c r="BL578" s="79"/>
      <c r="BM578" s="79"/>
      <c r="BN578" s="79"/>
      <c r="BO578" s="79"/>
      <c r="BP578" s="79"/>
      <c r="BQ578" s="79"/>
      <c r="BR578" s="79"/>
      <c r="BS578" s="79"/>
      <c r="BT578" s="79"/>
      <c r="BU578" s="79"/>
      <c r="BV578" s="79"/>
      <c r="BW578" s="79"/>
      <c r="BX578" s="79"/>
      <c r="BY578" s="79"/>
      <c r="BZ578" s="79"/>
      <c r="CA578" s="79"/>
    </row>
    <row r="579" spans="1:79" ht="15.7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  <c r="BA579" s="79"/>
      <c r="BB579" s="79"/>
      <c r="BC579" s="79"/>
      <c r="BD579" s="79"/>
      <c r="BE579" s="79"/>
      <c r="BF579" s="79"/>
      <c r="BG579" s="79"/>
      <c r="BH579" s="79"/>
      <c r="BI579" s="79"/>
      <c r="BJ579" s="79"/>
      <c r="BK579" s="79"/>
      <c r="BL579" s="79"/>
      <c r="BM579" s="79"/>
      <c r="BN579" s="79"/>
      <c r="BO579" s="79"/>
      <c r="BP579" s="79"/>
      <c r="BQ579" s="79"/>
      <c r="BR579" s="79"/>
      <c r="BS579" s="79"/>
      <c r="BT579" s="79"/>
      <c r="BU579" s="79"/>
      <c r="BV579" s="79"/>
      <c r="BW579" s="79"/>
      <c r="BX579" s="79"/>
      <c r="BY579" s="79"/>
      <c r="BZ579" s="79"/>
      <c r="CA579" s="79"/>
    </row>
    <row r="580" spans="1:79" ht="15.7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  <c r="BA580" s="79"/>
      <c r="BB580" s="79"/>
      <c r="BC580" s="79"/>
      <c r="BD580" s="79"/>
      <c r="BE580" s="79"/>
      <c r="BF580" s="79"/>
      <c r="BG580" s="79"/>
      <c r="BH580" s="79"/>
      <c r="BI580" s="79"/>
      <c r="BJ580" s="79"/>
      <c r="BK580" s="79"/>
      <c r="BL580" s="79"/>
      <c r="BM580" s="79"/>
      <c r="BN580" s="79"/>
      <c r="BO580" s="79"/>
      <c r="BP580" s="79"/>
      <c r="BQ580" s="79"/>
      <c r="BR580" s="79"/>
      <c r="BS580" s="79"/>
      <c r="BT580" s="79"/>
      <c r="BU580" s="79"/>
      <c r="BV580" s="79"/>
      <c r="BW580" s="79"/>
      <c r="BX580" s="79"/>
      <c r="BY580" s="79"/>
      <c r="BZ580" s="79"/>
      <c r="CA580" s="79"/>
    </row>
    <row r="581" spans="1:79" ht="15.7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  <c r="BA581" s="79"/>
      <c r="BB581" s="79"/>
      <c r="BC581" s="79"/>
      <c r="BD581" s="79"/>
      <c r="BE581" s="79"/>
      <c r="BF581" s="79"/>
      <c r="BG581" s="79"/>
      <c r="BH581" s="79"/>
      <c r="BI581" s="79"/>
      <c r="BJ581" s="79"/>
      <c r="BK581" s="79"/>
      <c r="BL581" s="79"/>
      <c r="BM581" s="79"/>
      <c r="BN581" s="79"/>
      <c r="BO581" s="79"/>
      <c r="BP581" s="79"/>
      <c r="BQ581" s="79"/>
      <c r="BR581" s="79"/>
      <c r="BS581" s="79"/>
      <c r="BT581" s="79"/>
      <c r="BU581" s="79"/>
      <c r="BV581" s="79"/>
      <c r="BW581" s="79"/>
      <c r="BX581" s="79"/>
      <c r="BY581" s="79"/>
      <c r="BZ581" s="79"/>
      <c r="CA581" s="79"/>
    </row>
    <row r="582" spans="1:79" ht="15.7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  <c r="BA582" s="79"/>
      <c r="BB582" s="79"/>
      <c r="BC582" s="79"/>
      <c r="BD582" s="79"/>
      <c r="BE582" s="79"/>
      <c r="BF582" s="79"/>
      <c r="BG582" s="79"/>
      <c r="BH582" s="79"/>
      <c r="BI582" s="79"/>
      <c r="BJ582" s="79"/>
      <c r="BK582" s="79"/>
      <c r="BL582" s="79"/>
      <c r="BM582" s="79"/>
      <c r="BN582" s="79"/>
      <c r="BO582" s="79"/>
      <c r="BP582" s="79"/>
      <c r="BQ582" s="79"/>
      <c r="BR582" s="79"/>
      <c r="BS582" s="79"/>
      <c r="BT582" s="79"/>
      <c r="BU582" s="79"/>
      <c r="BV582" s="79"/>
      <c r="BW582" s="79"/>
      <c r="BX582" s="79"/>
      <c r="BY582" s="79"/>
      <c r="BZ582" s="79"/>
      <c r="CA582" s="79"/>
    </row>
    <row r="583" spans="1:79" ht="15.7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  <c r="BA583" s="79"/>
      <c r="BB583" s="79"/>
      <c r="BC583" s="79"/>
      <c r="BD583" s="79"/>
      <c r="BE583" s="79"/>
      <c r="BF583" s="79"/>
      <c r="BG583" s="79"/>
      <c r="BH583" s="79"/>
      <c r="BI583" s="79"/>
      <c r="BJ583" s="79"/>
      <c r="BK583" s="79"/>
      <c r="BL583" s="79"/>
      <c r="BM583" s="79"/>
      <c r="BN583" s="79"/>
      <c r="BO583" s="79"/>
      <c r="BP583" s="79"/>
      <c r="BQ583" s="79"/>
      <c r="BR583" s="79"/>
      <c r="BS583" s="79"/>
      <c r="BT583" s="79"/>
      <c r="BU583" s="79"/>
      <c r="BV583" s="79"/>
      <c r="BW583" s="79"/>
      <c r="BX583" s="79"/>
      <c r="BY583" s="79"/>
      <c r="BZ583" s="79"/>
      <c r="CA583" s="79"/>
    </row>
    <row r="584" spans="1:79" ht="15.7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  <c r="BA584" s="79"/>
      <c r="BB584" s="79"/>
      <c r="BC584" s="79"/>
      <c r="BD584" s="79"/>
      <c r="BE584" s="79"/>
      <c r="BF584" s="79"/>
      <c r="BG584" s="79"/>
      <c r="BH584" s="79"/>
      <c r="BI584" s="79"/>
      <c r="BJ584" s="79"/>
      <c r="BK584" s="79"/>
      <c r="BL584" s="79"/>
      <c r="BM584" s="79"/>
      <c r="BN584" s="79"/>
      <c r="BO584" s="79"/>
      <c r="BP584" s="79"/>
      <c r="BQ584" s="79"/>
      <c r="BR584" s="79"/>
      <c r="BS584" s="79"/>
      <c r="BT584" s="79"/>
      <c r="BU584" s="79"/>
      <c r="BV584" s="79"/>
      <c r="BW584" s="79"/>
      <c r="BX584" s="79"/>
      <c r="BY584" s="79"/>
      <c r="BZ584" s="79"/>
      <c r="CA584" s="79"/>
    </row>
    <row r="585" spans="1:79" ht="15.7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  <c r="BA585" s="79"/>
      <c r="BB585" s="79"/>
      <c r="BC585" s="79"/>
      <c r="BD585" s="79"/>
      <c r="BE585" s="79"/>
      <c r="BF585" s="79"/>
      <c r="BG585" s="79"/>
      <c r="BH585" s="79"/>
      <c r="BI585" s="79"/>
      <c r="BJ585" s="79"/>
      <c r="BK585" s="79"/>
      <c r="BL585" s="79"/>
      <c r="BM585" s="79"/>
      <c r="BN585" s="79"/>
      <c r="BO585" s="79"/>
      <c r="BP585" s="79"/>
      <c r="BQ585" s="79"/>
      <c r="BR585" s="79"/>
      <c r="BS585" s="79"/>
      <c r="BT585" s="79"/>
      <c r="BU585" s="79"/>
      <c r="BV585" s="79"/>
      <c r="BW585" s="79"/>
      <c r="BX585" s="79"/>
      <c r="BY585" s="79"/>
      <c r="BZ585" s="79"/>
      <c r="CA585" s="79"/>
    </row>
    <row r="586" spans="1:79" ht="15.7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  <c r="BA586" s="79"/>
      <c r="BB586" s="79"/>
      <c r="BC586" s="79"/>
      <c r="BD586" s="79"/>
      <c r="BE586" s="79"/>
      <c r="BF586" s="79"/>
      <c r="BG586" s="79"/>
      <c r="BH586" s="79"/>
      <c r="BI586" s="79"/>
      <c r="BJ586" s="79"/>
      <c r="BK586" s="79"/>
      <c r="BL586" s="79"/>
      <c r="BM586" s="79"/>
      <c r="BN586" s="79"/>
      <c r="BO586" s="79"/>
      <c r="BP586" s="79"/>
      <c r="BQ586" s="79"/>
      <c r="BR586" s="79"/>
      <c r="BS586" s="79"/>
      <c r="BT586" s="79"/>
      <c r="BU586" s="79"/>
      <c r="BV586" s="79"/>
      <c r="BW586" s="79"/>
      <c r="BX586" s="79"/>
      <c r="BY586" s="79"/>
      <c r="BZ586" s="79"/>
      <c r="CA586" s="79"/>
    </row>
    <row r="587" spans="1:79" ht="15.7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  <c r="BA587" s="79"/>
      <c r="BB587" s="79"/>
      <c r="BC587" s="79"/>
      <c r="BD587" s="79"/>
      <c r="BE587" s="79"/>
      <c r="BF587" s="79"/>
      <c r="BG587" s="79"/>
      <c r="BH587" s="79"/>
      <c r="BI587" s="79"/>
      <c r="BJ587" s="79"/>
      <c r="BK587" s="79"/>
      <c r="BL587" s="79"/>
      <c r="BM587" s="79"/>
      <c r="BN587" s="79"/>
      <c r="BO587" s="79"/>
      <c r="BP587" s="79"/>
      <c r="BQ587" s="79"/>
      <c r="BR587" s="79"/>
      <c r="BS587" s="79"/>
      <c r="BT587" s="79"/>
      <c r="BU587" s="79"/>
      <c r="BV587" s="79"/>
      <c r="BW587" s="79"/>
      <c r="BX587" s="79"/>
      <c r="BY587" s="79"/>
      <c r="BZ587" s="79"/>
      <c r="CA587" s="79"/>
    </row>
    <row r="588" spans="1:79" ht="15.7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  <c r="BA588" s="79"/>
      <c r="BB588" s="79"/>
      <c r="BC588" s="79"/>
      <c r="BD588" s="79"/>
      <c r="BE588" s="79"/>
      <c r="BF588" s="79"/>
      <c r="BG588" s="79"/>
      <c r="BH588" s="79"/>
      <c r="BI588" s="79"/>
      <c r="BJ588" s="79"/>
      <c r="BK588" s="79"/>
      <c r="BL588" s="79"/>
      <c r="BM588" s="79"/>
      <c r="BN588" s="79"/>
      <c r="BO588" s="79"/>
      <c r="BP588" s="79"/>
      <c r="BQ588" s="79"/>
      <c r="BR588" s="79"/>
      <c r="BS588" s="79"/>
      <c r="BT588" s="79"/>
      <c r="BU588" s="79"/>
      <c r="BV588" s="79"/>
      <c r="BW588" s="79"/>
      <c r="BX588" s="79"/>
      <c r="BY588" s="79"/>
      <c r="BZ588" s="79"/>
      <c r="CA588" s="79"/>
    </row>
    <row r="589" spans="1:79" ht="15.7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  <c r="BA589" s="79"/>
      <c r="BB589" s="79"/>
      <c r="BC589" s="79"/>
      <c r="BD589" s="79"/>
      <c r="BE589" s="79"/>
      <c r="BF589" s="79"/>
      <c r="BG589" s="79"/>
      <c r="BH589" s="79"/>
      <c r="BI589" s="79"/>
      <c r="BJ589" s="79"/>
      <c r="BK589" s="79"/>
      <c r="BL589" s="79"/>
      <c r="BM589" s="79"/>
      <c r="BN589" s="79"/>
      <c r="BO589" s="79"/>
      <c r="BP589" s="79"/>
      <c r="BQ589" s="79"/>
      <c r="BR589" s="79"/>
      <c r="BS589" s="79"/>
      <c r="BT589" s="79"/>
      <c r="BU589" s="79"/>
      <c r="BV589" s="79"/>
      <c r="BW589" s="79"/>
      <c r="BX589" s="79"/>
      <c r="BY589" s="79"/>
      <c r="BZ589" s="79"/>
      <c r="CA589" s="79"/>
    </row>
    <row r="590" spans="1:79" ht="15.7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  <c r="BA590" s="79"/>
      <c r="BB590" s="79"/>
      <c r="BC590" s="79"/>
      <c r="BD590" s="79"/>
      <c r="BE590" s="79"/>
      <c r="BF590" s="79"/>
      <c r="BG590" s="79"/>
      <c r="BH590" s="79"/>
      <c r="BI590" s="79"/>
      <c r="BJ590" s="79"/>
      <c r="BK590" s="79"/>
      <c r="BL590" s="79"/>
      <c r="BM590" s="79"/>
      <c r="BN590" s="79"/>
      <c r="BO590" s="79"/>
      <c r="BP590" s="79"/>
      <c r="BQ590" s="79"/>
      <c r="BR590" s="79"/>
      <c r="BS590" s="79"/>
      <c r="BT590" s="79"/>
      <c r="BU590" s="79"/>
      <c r="BV590" s="79"/>
      <c r="BW590" s="79"/>
      <c r="BX590" s="79"/>
      <c r="BY590" s="79"/>
      <c r="BZ590" s="79"/>
      <c r="CA590" s="79"/>
    </row>
    <row r="591" spans="1:79" ht="15.7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  <c r="BA591" s="79"/>
      <c r="BB591" s="79"/>
      <c r="BC591" s="79"/>
      <c r="BD591" s="79"/>
      <c r="BE591" s="79"/>
      <c r="BF591" s="79"/>
      <c r="BG591" s="79"/>
      <c r="BH591" s="79"/>
      <c r="BI591" s="79"/>
      <c r="BJ591" s="79"/>
      <c r="BK591" s="79"/>
      <c r="BL591" s="79"/>
      <c r="BM591" s="79"/>
      <c r="BN591" s="79"/>
      <c r="BO591" s="79"/>
      <c r="BP591" s="79"/>
      <c r="BQ591" s="79"/>
      <c r="BR591" s="79"/>
      <c r="BS591" s="79"/>
      <c r="BT591" s="79"/>
      <c r="BU591" s="79"/>
      <c r="BV591" s="79"/>
      <c r="BW591" s="79"/>
      <c r="BX591" s="79"/>
      <c r="BY591" s="79"/>
      <c r="BZ591" s="79"/>
      <c r="CA591" s="79"/>
    </row>
    <row r="592" spans="1:79" ht="15.7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  <c r="BA592" s="79"/>
      <c r="BB592" s="79"/>
      <c r="BC592" s="79"/>
      <c r="BD592" s="79"/>
      <c r="BE592" s="79"/>
      <c r="BF592" s="79"/>
      <c r="BG592" s="79"/>
      <c r="BH592" s="79"/>
      <c r="BI592" s="79"/>
      <c r="BJ592" s="79"/>
      <c r="BK592" s="79"/>
      <c r="BL592" s="79"/>
      <c r="BM592" s="79"/>
      <c r="BN592" s="79"/>
      <c r="BO592" s="79"/>
      <c r="BP592" s="79"/>
      <c r="BQ592" s="79"/>
      <c r="BR592" s="79"/>
      <c r="BS592" s="79"/>
      <c r="BT592" s="79"/>
      <c r="BU592" s="79"/>
      <c r="BV592" s="79"/>
      <c r="BW592" s="79"/>
      <c r="BX592" s="79"/>
      <c r="BY592" s="79"/>
      <c r="BZ592" s="79"/>
      <c r="CA592" s="79"/>
    </row>
    <row r="593" spans="1:79" ht="15.7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/>
      <c r="BR593" s="79"/>
      <c r="BS593" s="79"/>
      <c r="BT593" s="79"/>
      <c r="BU593" s="79"/>
      <c r="BV593" s="79"/>
      <c r="BW593" s="79"/>
      <c r="BX593" s="79"/>
      <c r="BY593" s="79"/>
      <c r="BZ593" s="79"/>
      <c r="CA593" s="79"/>
    </row>
    <row r="594" spans="1:79" ht="15.7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  <c r="BA594" s="79"/>
      <c r="BB594" s="79"/>
      <c r="BC594" s="79"/>
      <c r="BD594" s="79"/>
      <c r="BE594" s="79"/>
      <c r="BF594" s="79"/>
      <c r="BG594" s="79"/>
      <c r="BH594" s="79"/>
      <c r="BI594" s="79"/>
      <c r="BJ594" s="79"/>
      <c r="BK594" s="79"/>
      <c r="BL594" s="79"/>
      <c r="BM594" s="79"/>
      <c r="BN594" s="79"/>
      <c r="BO594" s="79"/>
      <c r="BP594" s="79"/>
      <c r="BQ594" s="79"/>
      <c r="BR594" s="79"/>
      <c r="BS594" s="79"/>
      <c r="BT594" s="79"/>
      <c r="BU594" s="79"/>
      <c r="BV594" s="79"/>
      <c r="BW594" s="79"/>
      <c r="BX594" s="79"/>
      <c r="BY594" s="79"/>
      <c r="BZ594" s="79"/>
      <c r="CA594" s="79"/>
    </row>
    <row r="595" spans="1:79" ht="15.7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  <c r="BA595" s="79"/>
      <c r="BB595" s="79"/>
      <c r="BC595" s="79"/>
      <c r="BD595" s="79"/>
      <c r="BE595" s="79"/>
      <c r="BF595" s="79"/>
      <c r="BG595" s="79"/>
      <c r="BH595" s="79"/>
      <c r="BI595" s="79"/>
      <c r="BJ595" s="79"/>
      <c r="BK595" s="79"/>
      <c r="BL595" s="79"/>
      <c r="BM595" s="79"/>
      <c r="BN595" s="79"/>
      <c r="BO595" s="79"/>
      <c r="BP595" s="79"/>
      <c r="BQ595" s="79"/>
      <c r="BR595" s="79"/>
      <c r="BS595" s="79"/>
      <c r="BT595" s="79"/>
      <c r="BU595" s="79"/>
      <c r="BV595" s="79"/>
      <c r="BW595" s="79"/>
      <c r="BX595" s="79"/>
      <c r="BY595" s="79"/>
      <c r="BZ595" s="79"/>
      <c r="CA595" s="79"/>
    </row>
    <row r="596" spans="1:79" ht="15.7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  <c r="BA596" s="79"/>
      <c r="BB596" s="79"/>
      <c r="BC596" s="79"/>
      <c r="BD596" s="79"/>
      <c r="BE596" s="79"/>
      <c r="BF596" s="79"/>
      <c r="BG596" s="79"/>
      <c r="BH596" s="79"/>
      <c r="BI596" s="79"/>
      <c r="BJ596" s="79"/>
      <c r="BK596" s="79"/>
      <c r="BL596" s="79"/>
      <c r="BM596" s="79"/>
      <c r="BN596" s="79"/>
      <c r="BO596" s="79"/>
      <c r="BP596" s="79"/>
      <c r="BQ596" s="79"/>
      <c r="BR596" s="79"/>
      <c r="BS596" s="79"/>
      <c r="BT596" s="79"/>
      <c r="BU596" s="79"/>
      <c r="BV596" s="79"/>
      <c r="BW596" s="79"/>
      <c r="BX596" s="79"/>
      <c r="BY596" s="79"/>
      <c r="BZ596" s="79"/>
      <c r="CA596" s="79"/>
    </row>
    <row r="597" spans="1:79" ht="15.7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  <c r="BA597" s="79"/>
      <c r="BB597" s="79"/>
      <c r="BC597" s="79"/>
      <c r="BD597" s="79"/>
      <c r="BE597" s="79"/>
      <c r="BF597" s="79"/>
      <c r="BG597" s="79"/>
      <c r="BH597" s="79"/>
      <c r="BI597" s="79"/>
      <c r="BJ597" s="79"/>
      <c r="BK597" s="79"/>
      <c r="BL597" s="79"/>
      <c r="BM597" s="79"/>
      <c r="BN597" s="79"/>
      <c r="BO597" s="79"/>
      <c r="BP597" s="79"/>
      <c r="BQ597" s="79"/>
      <c r="BR597" s="79"/>
      <c r="BS597" s="79"/>
      <c r="BT597" s="79"/>
      <c r="BU597" s="79"/>
      <c r="BV597" s="79"/>
      <c r="BW597" s="79"/>
      <c r="BX597" s="79"/>
      <c r="BY597" s="79"/>
      <c r="BZ597" s="79"/>
      <c r="CA597" s="79"/>
    </row>
    <row r="598" spans="1:79" ht="15.7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  <c r="BA598" s="79"/>
      <c r="BB598" s="79"/>
      <c r="BC598" s="79"/>
      <c r="BD598" s="79"/>
      <c r="BE598" s="79"/>
      <c r="BF598" s="79"/>
      <c r="BG598" s="79"/>
      <c r="BH598" s="79"/>
      <c r="BI598" s="79"/>
      <c r="BJ598" s="79"/>
      <c r="BK598" s="79"/>
      <c r="BL598" s="79"/>
      <c r="BM598" s="79"/>
      <c r="BN598" s="79"/>
      <c r="BO598" s="79"/>
      <c r="BP598" s="79"/>
      <c r="BQ598" s="79"/>
      <c r="BR598" s="79"/>
      <c r="BS598" s="79"/>
      <c r="BT598" s="79"/>
      <c r="BU598" s="79"/>
      <c r="BV598" s="79"/>
      <c r="BW598" s="79"/>
      <c r="BX598" s="79"/>
      <c r="BY598" s="79"/>
      <c r="BZ598" s="79"/>
      <c r="CA598" s="79"/>
    </row>
    <row r="599" spans="1:79" ht="15.7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  <c r="BA599" s="79"/>
      <c r="BB599" s="79"/>
      <c r="BC599" s="79"/>
      <c r="BD599" s="79"/>
      <c r="BE599" s="79"/>
      <c r="BF599" s="79"/>
      <c r="BG599" s="79"/>
      <c r="BH599" s="79"/>
      <c r="BI599" s="79"/>
      <c r="BJ599" s="79"/>
      <c r="BK599" s="79"/>
      <c r="BL599" s="79"/>
      <c r="BM599" s="79"/>
      <c r="BN599" s="79"/>
      <c r="BO599" s="79"/>
      <c r="BP599" s="79"/>
      <c r="BQ599" s="79"/>
      <c r="BR599" s="79"/>
      <c r="BS599" s="79"/>
      <c r="BT599" s="79"/>
      <c r="BU599" s="79"/>
      <c r="BV599" s="79"/>
      <c r="BW599" s="79"/>
      <c r="BX599" s="79"/>
      <c r="BY599" s="79"/>
      <c r="BZ599" s="79"/>
      <c r="CA599" s="79"/>
    </row>
    <row r="600" spans="1:79" ht="15.7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  <c r="BA600" s="79"/>
      <c r="BB600" s="79"/>
      <c r="BC600" s="79"/>
      <c r="BD600" s="79"/>
      <c r="BE600" s="79"/>
      <c r="BF600" s="79"/>
      <c r="BG600" s="79"/>
      <c r="BH600" s="79"/>
      <c r="BI600" s="79"/>
      <c r="BJ600" s="79"/>
      <c r="BK600" s="79"/>
      <c r="BL600" s="79"/>
      <c r="BM600" s="79"/>
      <c r="BN600" s="79"/>
      <c r="BO600" s="79"/>
      <c r="BP600" s="79"/>
      <c r="BQ600" s="79"/>
      <c r="BR600" s="79"/>
      <c r="BS600" s="79"/>
      <c r="BT600" s="79"/>
      <c r="BU600" s="79"/>
      <c r="BV600" s="79"/>
      <c r="BW600" s="79"/>
      <c r="BX600" s="79"/>
      <c r="BY600" s="79"/>
      <c r="BZ600" s="79"/>
      <c r="CA600" s="79"/>
    </row>
    <row r="601" spans="1:79" ht="15.7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  <c r="BA601" s="79"/>
      <c r="BB601" s="79"/>
      <c r="BC601" s="79"/>
      <c r="BD601" s="79"/>
      <c r="BE601" s="79"/>
      <c r="BF601" s="79"/>
      <c r="BG601" s="79"/>
      <c r="BH601" s="79"/>
      <c r="BI601" s="79"/>
      <c r="BJ601" s="79"/>
      <c r="BK601" s="79"/>
      <c r="BL601" s="79"/>
      <c r="BM601" s="79"/>
      <c r="BN601" s="79"/>
      <c r="BO601" s="79"/>
      <c r="BP601" s="79"/>
      <c r="BQ601" s="79"/>
      <c r="BR601" s="79"/>
      <c r="BS601" s="79"/>
      <c r="BT601" s="79"/>
      <c r="BU601" s="79"/>
      <c r="BV601" s="79"/>
      <c r="BW601" s="79"/>
      <c r="BX601" s="79"/>
      <c r="BY601" s="79"/>
      <c r="BZ601" s="79"/>
      <c r="CA601" s="79"/>
    </row>
    <row r="602" spans="1:79" ht="15.7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  <c r="BA602" s="79"/>
      <c r="BB602" s="79"/>
      <c r="BC602" s="79"/>
      <c r="BD602" s="79"/>
      <c r="BE602" s="79"/>
      <c r="BF602" s="79"/>
      <c r="BG602" s="79"/>
      <c r="BH602" s="79"/>
      <c r="BI602" s="79"/>
      <c r="BJ602" s="79"/>
      <c r="BK602" s="79"/>
      <c r="BL602" s="79"/>
      <c r="BM602" s="79"/>
      <c r="BN602" s="79"/>
      <c r="BO602" s="79"/>
      <c r="BP602" s="79"/>
      <c r="BQ602" s="79"/>
      <c r="BR602" s="79"/>
      <c r="BS602" s="79"/>
      <c r="BT602" s="79"/>
      <c r="BU602" s="79"/>
      <c r="BV602" s="79"/>
      <c r="BW602" s="79"/>
      <c r="BX602" s="79"/>
      <c r="BY602" s="79"/>
      <c r="BZ602" s="79"/>
      <c r="CA602" s="79"/>
    </row>
    <row r="603" spans="1:79" ht="15.7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  <c r="BA603" s="79"/>
      <c r="BB603" s="79"/>
      <c r="BC603" s="79"/>
      <c r="BD603" s="79"/>
      <c r="BE603" s="79"/>
      <c r="BF603" s="79"/>
      <c r="BG603" s="79"/>
      <c r="BH603" s="79"/>
      <c r="BI603" s="79"/>
      <c r="BJ603" s="79"/>
      <c r="BK603" s="79"/>
      <c r="BL603" s="79"/>
      <c r="BM603" s="79"/>
      <c r="BN603" s="79"/>
      <c r="BO603" s="79"/>
      <c r="BP603" s="79"/>
      <c r="BQ603" s="79"/>
      <c r="BR603" s="79"/>
      <c r="BS603" s="79"/>
      <c r="BT603" s="79"/>
      <c r="BU603" s="79"/>
      <c r="BV603" s="79"/>
      <c r="BW603" s="79"/>
      <c r="BX603" s="79"/>
      <c r="BY603" s="79"/>
      <c r="BZ603" s="79"/>
      <c r="CA603" s="79"/>
    </row>
    <row r="604" spans="1:79" ht="15.7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  <c r="BA604" s="79"/>
      <c r="BB604" s="79"/>
      <c r="BC604" s="79"/>
      <c r="BD604" s="79"/>
      <c r="BE604" s="79"/>
      <c r="BF604" s="79"/>
      <c r="BG604" s="79"/>
      <c r="BH604" s="79"/>
      <c r="BI604" s="79"/>
      <c r="BJ604" s="79"/>
      <c r="BK604" s="79"/>
      <c r="BL604" s="79"/>
      <c r="BM604" s="79"/>
      <c r="BN604" s="79"/>
      <c r="BO604" s="79"/>
      <c r="BP604" s="79"/>
      <c r="BQ604" s="79"/>
      <c r="BR604" s="79"/>
      <c r="BS604" s="79"/>
      <c r="BT604" s="79"/>
      <c r="BU604" s="79"/>
      <c r="BV604" s="79"/>
      <c r="BW604" s="79"/>
      <c r="BX604" s="79"/>
      <c r="BY604" s="79"/>
      <c r="BZ604" s="79"/>
      <c r="CA604" s="79"/>
    </row>
    <row r="605" spans="1:79" ht="15.7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  <c r="BA605" s="79"/>
      <c r="BB605" s="79"/>
      <c r="BC605" s="79"/>
      <c r="BD605" s="79"/>
      <c r="BE605" s="79"/>
      <c r="BF605" s="79"/>
      <c r="BG605" s="79"/>
      <c r="BH605" s="79"/>
      <c r="BI605" s="79"/>
      <c r="BJ605" s="79"/>
      <c r="BK605" s="79"/>
      <c r="BL605" s="79"/>
      <c r="BM605" s="79"/>
      <c r="BN605" s="79"/>
      <c r="BO605" s="79"/>
      <c r="BP605" s="79"/>
      <c r="BQ605" s="79"/>
      <c r="BR605" s="79"/>
      <c r="BS605" s="79"/>
      <c r="BT605" s="79"/>
      <c r="BU605" s="79"/>
      <c r="BV605" s="79"/>
      <c r="BW605" s="79"/>
      <c r="BX605" s="79"/>
      <c r="BY605" s="79"/>
      <c r="BZ605" s="79"/>
      <c r="CA605" s="79"/>
    </row>
    <row r="606" spans="1:79" ht="15.7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  <c r="BA606" s="79"/>
      <c r="BB606" s="79"/>
      <c r="BC606" s="79"/>
      <c r="BD606" s="79"/>
      <c r="BE606" s="79"/>
      <c r="BF606" s="79"/>
      <c r="BG606" s="79"/>
      <c r="BH606" s="79"/>
      <c r="BI606" s="79"/>
      <c r="BJ606" s="79"/>
      <c r="BK606" s="79"/>
      <c r="BL606" s="79"/>
      <c r="BM606" s="79"/>
      <c r="BN606" s="79"/>
      <c r="BO606" s="79"/>
      <c r="BP606" s="79"/>
      <c r="BQ606" s="79"/>
      <c r="BR606" s="79"/>
      <c r="BS606" s="79"/>
      <c r="BT606" s="79"/>
      <c r="BU606" s="79"/>
      <c r="BV606" s="79"/>
      <c r="BW606" s="79"/>
      <c r="BX606" s="79"/>
      <c r="BY606" s="79"/>
      <c r="BZ606" s="79"/>
      <c r="CA606" s="79"/>
    </row>
    <row r="607" spans="1:79" ht="15.7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  <c r="BA607" s="79"/>
      <c r="BB607" s="79"/>
      <c r="BC607" s="79"/>
      <c r="BD607" s="79"/>
      <c r="BE607" s="79"/>
      <c r="BF607" s="79"/>
      <c r="BG607" s="79"/>
      <c r="BH607" s="79"/>
      <c r="BI607" s="79"/>
      <c r="BJ607" s="79"/>
      <c r="BK607" s="79"/>
      <c r="BL607" s="79"/>
      <c r="BM607" s="79"/>
      <c r="BN607" s="79"/>
      <c r="BO607" s="79"/>
      <c r="BP607" s="79"/>
      <c r="BQ607" s="79"/>
      <c r="BR607" s="79"/>
      <c r="BS607" s="79"/>
      <c r="BT607" s="79"/>
      <c r="BU607" s="79"/>
      <c r="BV607" s="79"/>
      <c r="BW607" s="79"/>
      <c r="BX607" s="79"/>
      <c r="BY607" s="79"/>
      <c r="BZ607" s="79"/>
      <c r="CA607" s="79"/>
    </row>
    <row r="608" spans="1:79" ht="15.7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  <c r="BA608" s="79"/>
      <c r="BB608" s="79"/>
      <c r="BC608" s="79"/>
      <c r="BD608" s="79"/>
      <c r="BE608" s="79"/>
      <c r="BF608" s="79"/>
      <c r="BG608" s="79"/>
      <c r="BH608" s="79"/>
      <c r="BI608" s="79"/>
      <c r="BJ608" s="79"/>
      <c r="BK608" s="79"/>
      <c r="BL608" s="79"/>
      <c r="BM608" s="79"/>
      <c r="BN608" s="79"/>
      <c r="BO608" s="79"/>
      <c r="BP608" s="79"/>
      <c r="BQ608" s="79"/>
      <c r="BR608" s="79"/>
      <c r="BS608" s="79"/>
      <c r="BT608" s="79"/>
      <c r="BU608" s="79"/>
      <c r="BV608" s="79"/>
      <c r="BW608" s="79"/>
      <c r="BX608" s="79"/>
      <c r="BY608" s="79"/>
      <c r="BZ608" s="79"/>
      <c r="CA608" s="79"/>
    </row>
    <row r="609" spans="1:79" ht="15.7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  <c r="BA609" s="79"/>
      <c r="BB609" s="79"/>
      <c r="BC609" s="79"/>
      <c r="BD609" s="79"/>
      <c r="BE609" s="79"/>
      <c r="BF609" s="79"/>
      <c r="BG609" s="79"/>
      <c r="BH609" s="79"/>
      <c r="BI609" s="79"/>
      <c r="BJ609" s="79"/>
      <c r="BK609" s="79"/>
      <c r="BL609" s="79"/>
      <c r="BM609" s="79"/>
      <c r="BN609" s="79"/>
      <c r="BO609" s="79"/>
      <c r="BP609" s="79"/>
      <c r="BQ609" s="79"/>
      <c r="BR609" s="79"/>
      <c r="BS609" s="79"/>
      <c r="BT609" s="79"/>
      <c r="BU609" s="79"/>
      <c r="BV609" s="79"/>
      <c r="BW609" s="79"/>
      <c r="BX609" s="79"/>
      <c r="BY609" s="79"/>
      <c r="BZ609" s="79"/>
      <c r="CA609" s="79"/>
    </row>
    <row r="610" spans="1:79" ht="15.7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  <c r="BA610" s="79"/>
      <c r="BB610" s="79"/>
      <c r="BC610" s="79"/>
      <c r="BD610" s="79"/>
      <c r="BE610" s="79"/>
      <c r="BF610" s="79"/>
      <c r="BG610" s="79"/>
      <c r="BH610" s="79"/>
      <c r="BI610" s="79"/>
      <c r="BJ610" s="79"/>
      <c r="BK610" s="79"/>
      <c r="BL610" s="79"/>
      <c r="BM610" s="79"/>
      <c r="BN610" s="79"/>
      <c r="BO610" s="79"/>
      <c r="BP610" s="79"/>
      <c r="BQ610" s="79"/>
      <c r="BR610" s="79"/>
      <c r="BS610" s="79"/>
      <c r="BT610" s="79"/>
      <c r="BU610" s="79"/>
      <c r="BV610" s="79"/>
      <c r="BW610" s="79"/>
      <c r="BX610" s="79"/>
      <c r="BY610" s="79"/>
      <c r="BZ610" s="79"/>
      <c r="CA610" s="79"/>
    </row>
    <row r="611" spans="1:79" ht="15.7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  <c r="BA611" s="79"/>
      <c r="BB611" s="79"/>
      <c r="BC611" s="79"/>
      <c r="BD611" s="79"/>
      <c r="BE611" s="79"/>
      <c r="BF611" s="79"/>
      <c r="BG611" s="79"/>
      <c r="BH611" s="79"/>
      <c r="BI611" s="79"/>
      <c r="BJ611" s="79"/>
      <c r="BK611" s="79"/>
      <c r="BL611" s="79"/>
      <c r="BM611" s="79"/>
      <c r="BN611" s="79"/>
      <c r="BO611" s="79"/>
      <c r="BP611" s="79"/>
      <c r="BQ611" s="79"/>
      <c r="BR611" s="79"/>
      <c r="BS611" s="79"/>
      <c r="BT611" s="79"/>
      <c r="BU611" s="79"/>
      <c r="BV611" s="79"/>
      <c r="BW611" s="79"/>
      <c r="BX611" s="79"/>
      <c r="BY611" s="79"/>
      <c r="BZ611" s="79"/>
      <c r="CA611" s="79"/>
    </row>
    <row r="612" spans="1:79" ht="15.7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  <c r="BA612" s="79"/>
      <c r="BB612" s="79"/>
      <c r="BC612" s="79"/>
      <c r="BD612" s="79"/>
      <c r="BE612" s="79"/>
      <c r="BF612" s="79"/>
      <c r="BG612" s="79"/>
      <c r="BH612" s="79"/>
      <c r="BI612" s="79"/>
      <c r="BJ612" s="79"/>
      <c r="BK612" s="79"/>
      <c r="BL612" s="79"/>
      <c r="BM612" s="79"/>
      <c r="BN612" s="79"/>
      <c r="BO612" s="79"/>
      <c r="BP612" s="79"/>
      <c r="BQ612" s="79"/>
      <c r="BR612" s="79"/>
      <c r="BS612" s="79"/>
      <c r="BT612" s="79"/>
      <c r="BU612" s="79"/>
      <c r="BV612" s="79"/>
      <c r="BW612" s="79"/>
      <c r="BX612" s="79"/>
      <c r="BY612" s="79"/>
      <c r="BZ612" s="79"/>
      <c r="CA612" s="79"/>
    </row>
    <row r="613" spans="1:79" ht="15.7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  <c r="BA613" s="79"/>
      <c r="BB613" s="79"/>
      <c r="BC613" s="79"/>
      <c r="BD613" s="79"/>
      <c r="BE613" s="79"/>
      <c r="BF613" s="79"/>
      <c r="BG613" s="79"/>
      <c r="BH613" s="79"/>
      <c r="BI613" s="79"/>
      <c r="BJ613" s="79"/>
      <c r="BK613" s="79"/>
      <c r="BL613" s="79"/>
      <c r="BM613" s="79"/>
      <c r="BN613" s="79"/>
      <c r="BO613" s="79"/>
      <c r="BP613" s="79"/>
      <c r="BQ613" s="79"/>
      <c r="BR613" s="79"/>
      <c r="BS613" s="79"/>
      <c r="BT613" s="79"/>
      <c r="BU613" s="79"/>
      <c r="BV613" s="79"/>
      <c r="BW613" s="79"/>
      <c r="BX613" s="79"/>
      <c r="BY613" s="79"/>
      <c r="BZ613" s="79"/>
      <c r="CA613" s="79"/>
    </row>
    <row r="614" spans="1:79" ht="15.7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  <c r="BA614" s="79"/>
      <c r="BB614" s="79"/>
      <c r="BC614" s="79"/>
      <c r="BD614" s="79"/>
      <c r="BE614" s="79"/>
      <c r="BF614" s="79"/>
      <c r="BG614" s="79"/>
      <c r="BH614" s="79"/>
      <c r="BI614" s="79"/>
      <c r="BJ614" s="79"/>
      <c r="BK614" s="79"/>
      <c r="BL614" s="79"/>
      <c r="BM614" s="79"/>
      <c r="BN614" s="79"/>
      <c r="BO614" s="79"/>
      <c r="BP614" s="79"/>
      <c r="BQ614" s="79"/>
      <c r="BR614" s="79"/>
      <c r="BS614" s="79"/>
      <c r="BT614" s="79"/>
      <c r="BU614" s="79"/>
      <c r="BV614" s="79"/>
      <c r="BW614" s="79"/>
      <c r="BX614" s="79"/>
      <c r="BY614" s="79"/>
      <c r="BZ614" s="79"/>
      <c r="CA614" s="79"/>
    </row>
    <row r="615" spans="1:79" ht="15.7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  <c r="BA615" s="79"/>
      <c r="BB615" s="79"/>
      <c r="BC615" s="79"/>
      <c r="BD615" s="79"/>
      <c r="BE615" s="79"/>
      <c r="BF615" s="79"/>
      <c r="BG615" s="79"/>
      <c r="BH615" s="79"/>
      <c r="BI615" s="79"/>
      <c r="BJ615" s="79"/>
      <c r="BK615" s="79"/>
      <c r="BL615" s="79"/>
      <c r="BM615" s="79"/>
      <c r="BN615" s="79"/>
      <c r="BO615" s="79"/>
      <c r="BP615" s="79"/>
      <c r="BQ615" s="79"/>
      <c r="BR615" s="79"/>
      <c r="BS615" s="79"/>
      <c r="BT615" s="79"/>
      <c r="BU615" s="79"/>
      <c r="BV615" s="79"/>
      <c r="BW615" s="79"/>
      <c r="BX615" s="79"/>
      <c r="BY615" s="79"/>
      <c r="BZ615" s="79"/>
      <c r="CA615" s="79"/>
    </row>
    <row r="616" spans="1:79" ht="15.7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  <c r="BA616" s="79"/>
      <c r="BB616" s="79"/>
      <c r="BC616" s="79"/>
      <c r="BD616" s="79"/>
      <c r="BE616" s="79"/>
      <c r="BF616" s="79"/>
      <c r="BG616" s="79"/>
      <c r="BH616" s="79"/>
      <c r="BI616" s="79"/>
      <c r="BJ616" s="79"/>
      <c r="BK616" s="79"/>
      <c r="BL616" s="79"/>
      <c r="BM616" s="79"/>
      <c r="BN616" s="79"/>
      <c r="BO616" s="79"/>
      <c r="BP616" s="79"/>
      <c r="BQ616" s="79"/>
      <c r="BR616" s="79"/>
      <c r="BS616" s="79"/>
      <c r="BT616" s="79"/>
      <c r="BU616" s="79"/>
      <c r="BV616" s="79"/>
      <c r="BW616" s="79"/>
      <c r="BX616" s="79"/>
      <c r="BY616" s="79"/>
      <c r="BZ616" s="79"/>
      <c r="CA616" s="79"/>
    </row>
    <row r="617" spans="1:79" ht="15.7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  <c r="BK617" s="79"/>
      <c r="BL617" s="79"/>
      <c r="BM617" s="79"/>
      <c r="BN617" s="79"/>
      <c r="BO617" s="79"/>
      <c r="BP617" s="79"/>
      <c r="BQ617" s="79"/>
      <c r="BR617" s="79"/>
      <c r="BS617" s="79"/>
      <c r="BT617" s="79"/>
      <c r="BU617" s="79"/>
      <c r="BV617" s="79"/>
      <c r="BW617" s="79"/>
      <c r="BX617" s="79"/>
      <c r="BY617" s="79"/>
      <c r="BZ617" s="79"/>
      <c r="CA617" s="79"/>
    </row>
    <row r="618" spans="1:79" ht="15.7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  <c r="BA618" s="79"/>
      <c r="BB618" s="79"/>
      <c r="BC618" s="79"/>
      <c r="BD618" s="79"/>
      <c r="BE618" s="79"/>
      <c r="BF618" s="79"/>
      <c r="BG618" s="79"/>
      <c r="BH618" s="79"/>
      <c r="BI618" s="79"/>
      <c r="BJ618" s="79"/>
      <c r="BK618" s="79"/>
      <c r="BL618" s="79"/>
      <c r="BM618" s="79"/>
      <c r="BN618" s="79"/>
      <c r="BO618" s="79"/>
      <c r="BP618" s="79"/>
      <c r="BQ618" s="79"/>
      <c r="BR618" s="79"/>
      <c r="BS618" s="79"/>
      <c r="BT618" s="79"/>
      <c r="BU618" s="79"/>
      <c r="BV618" s="79"/>
      <c r="BW618" s="79"/>
      <c r="BX618" s="79"/>
      <c r="BY618" s="79"/>
      <c r="BZ618" s="79"/>
      <c r="CA618" s="79"/>
    </row>
    <row r="619" spans="1:79" ht="15.7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  <c r="BA619" s="79"/>
      <c r="BB619" s="79"/>
      <c r="BC619" s="79"/>
      <c r="BD619" s="79"/>
      <c r="BE619" s="79"/>
      <c r="BF619" s="79"/>
      <c r="BG619" s="79"/>
      <c r="BH619" s="79"/>
      <c r="BI619" s="79"/>
      <c r="BJ619" s="79"/>
      <c r="BK619" s="79"/>
      <c r="BL619" s="79"/>
      <c r="BM619" s="79"/>
      <c r="BN619" s="79"/>
      <c r="BO619" s="79"/>
      <c r="BP619" s="79"/>
      <c r="BQ619" s="79"/>
      <c r="BR619" s="79"/>
      <c r="BS619" s="79"/>
      <c r="BT619" s="79"/>
      <c r="BU619" s="79"/>
      <c r="BV619" s="79"/>
      <c r="BW619" s="79"/>
      <c r="BX619" s="79"/>
      <c r="BY619" s="79"/>
      <c r="BZ619" s="79"/>
      <c r="CA619" s="79"/>
    </row>
    <row r="620" spans="1:79" ht="15.7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  <c r="BA620" s="79"/>
      <c r="BB620" s="79"/>
      <c r="BC620" s="79"/>
      <c r="BD620" s="79"/>
      <c r="BE620" s="79"/>
      <c r="BF620" s="79"/>
      <c r="BG620" s="79"/>
      <c r="BH620" s="79"/>
      <c r="BI620" s="79"/>
      <c r="BJ620" s="79"/>
      <c r="BK620" s="79"/>
      <c r="BL620" s="79"/>
      <c r="BM620" s="79"/>
      <c r="BN620" s="79"/>
      <c r="BO620" s="79"/>
      <c r="BP620" s="79"/>
      <c r="BQ620" s="79"/>
      <c r="BR620" s="79"/>
      <c r="BS620" s="79"/>
      <c r="BT620" s="79"/>
      <c r="BU620" s="79"/>
      <c r="BV620" s="79"/>
      <c r="BW620" s="79"/>
      <c r="BX620" s="79"/>
      <c r="BY620" s="79"/>
      <c r="BZ620" s="79"/>
      <c r="CA620" s="79"/>
    </row>
    <row r="621" spans="1:79" ht="15.7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  <c r="BA621" s="79"/>
      <c r="BB621" s="79"/>
      <c r="BC621" s="79"/>
      <c r="BD621" s="79"/>
      <c r="BE621" s="79"/>
      <c r="BF621" s="79"/>
      <c r="BG621" s="79"/>
      <c r="BH621" s="79"/>
      <c r="BI621" s="79"/>
      <c r="BJ621" s="79"/>
      <c r="BK621" s="79"/>
      <c r="BL621" s="79"/>
      <c r="BM621" s="79"/>
      <c r="BN621" s="79"/>
      <c r="BO621" s="79"/>
      <c r="BP621" s="79"/>
      <c r="BQ621" s="79"/>
      <c r="BR621" s="79"/>
      <c r="BS621" s="79"/>
      <c r="BT621" s="79"/>
      <c r="BU621" s="79"/>
      <c r="BV621" s="79"/>
      <c r="BW621" s="79"/>
      <c r="BX621" s="79"/>
      <c r="BY621" s="79"/>
      <c r="BZ621" s="79"/>
      <c r="CA621" s="79"/>
    </row>
    <row r="622" spans="1:79" ht="15.7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  <c r="BA622" s="79"/>
      <c r="BB622" s="79"/>
      <c r="BC622" s="79"/>
      <c r="BD622" s="79"/>
      <c r="BE622" s="79"/>
      <c r="BF622" s="79"/>
      <c r="BG622" s="79"/>
      <c r="BH622" s="79"/>
      <c r="BI622" s="79"/>
      <c r="BJ622" s="79"/>
      <c r="BK622" s="79"/>
      <c r="BL622" s="79"/>
      <c r="BM622" s="79"/>
      <c r="BN622" s="79"/>
      <c r="BO622" s="79"/>
      <c r="BP622" s="79"/>
      <c r="BQ622" s="79"/>
      <c r="BR622" s="79"/>
      <c r="BS622" s="79"/>
      <c r="BT622" s="79"/>
      <c r="BU622" s="79"/>
      <c r="BV622" s="79"/>
      <c r="BW622" s="79"/>
      <c r="BX622" s="79"/>
      <c r="BY622" s="79"/>
      <c r="BZ622" s="79"/>
      <c r="CA622" s="79"/>
    </row>
    <row r="623" spans="1:79" ht="15.7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F623" s="79"/>
      <c r="BG623" s="79"/>
      <c r="BH623" s="79"/>
      <c r="BI623" s="79"/>
      <c r="BJ623" s="79"/>
      <c r="BK623" s="79"/>
      <c r="BL623" s="79"/>
      <c r="BM623" s="79"/>
      <c r="BN623" s="79"/>
      <c r="BO623" s="79"/>
      <c r="BP623" s="79"/>
      <c r="BQ623" s="79"/>
      <c r="BR623" s="79"/>
      <c r="BS623" s="79"/>
      <c r="BT623" s="79"/>
      <c r="BU623" s="79"/>
      <c r="BV623" s="79"/>
      <c r="BW623" s="79"/>
      <c r="BX623" s="79"/>
      <c r="BY623" s="79"/>
      <c r="BZ623" s="79"/>
      <c r="CA623" s="79"/>
    </row>
    <row r="624" spans="1:79" ht="15.7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  <c r="BA624" s="79"/>
      <c r="BB624" s="79"/>
      <c r="BC624" s="79"/>
      <c r="BD624" s="79"/>
      <c r="BE624" s="79"/>
      <c r="BF624" s="79"/>
      <c r="BG624" s="79"/>
      <c r="BH624" s="79"/>
      <c r="BI624" s="79"/>
      <c r="BJ624" s="79"/>
      <c r="BK624" s="79"/>
      <c r="BL624" s="79"/>
      <c r="BM624" s="79"/>
      <c r="BN624" s="79"/>
      <c r="BO624" s="79"/>
      <c r="BP624" s="79"/>
      <c r="BQ624" s="79"/>
      <c r="BR624" s="79"/>
      <c r="BS624" s="79"/>
      <c r="BT624" s="79"/>
      <c r="BU624" s="79"/>
      <c r="BV624" s="79"/>
      <c r="BW624" s="79"/>
      <c r="BX624" s="79"/>
      <c r="BY624" s="79"/>
      <c r="BZ624" s="79"/>
      <c r="CA624" s="79"/>
    </row>
    <row r="625" spans="1:79" ht="15.7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  <c r="BK625" s="79"/>
      <c r="BL625" s="79"/>
      <c r="BM625" s="79"/>
      <c r="BN625" s="79"/>
      <c r="BO625" s="79"/>
      <c r="BP625" s="79"/>
      <c r="BQ625" s="79"/>
      <c r="BR625" s="79"/>
      <c r="BS625" s="79"/>
      <c r="BT625" s="79"/>
      <c r="BU625" s="79"/>
      <c r="BV625" s="79"/>
      <c r="BW625" s="79"/>
      <c r="BX625" s="79"/>
      <c r="BY625" s="79"/>
      <c r="BZ625" s="79"/>
      <c r="CA625" s="79"/>
    </row>
    <row r="626" spans="1:79" ht="15.7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  <c r="BA626" s="79"/>
      <c r="BB626" s="79"/>
      <c r="BC626" s="79"/>
      <c r="BD626" s="79"/>
      <c r="BE626" s="79"/>
      <c r="BF626" s="79"/>
      <c r="BG626" s="79"/>
      <c r="BH626" s="79"/>
      <c r="BI626" s="79"/>
      <c r="BJ626" s="79"/>
      <c r="BK626" s="79"/>
      <c r="BL626" s="79"/>
      <c r="BM626" s="79"/>
      <c r="BN626" s="79"/>
      <c r="BO626" s="79"/>
      <c r="BP626" s="79"/>
      <c r="BQ626" s="79"/>
      <c r="BR626" s="79"/>
      <c r="BS626" s="79"/>
      <c r="BT626" s="79"/>
      <c r="BU626" s="79"/>
      <c r="BV626" s="79"/>
      <c r="BW626" s="79"/>
      <c r="BX626" s="79"/>
      <c r="BY626" s="79"/>
      <c r="BZ626" s="79"/>
      <c r="CA626" s="79"/>
    </row>
    <row r="627" spans="1:79" ht="15.7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  <c r="BA627" s="79"/>
      <c r="BB627" s="79"/>
      <c r="BC627" s="79"/>
      <c r="BD627" s="79"/>
      <c r="BE627" s="79"/>
      <c r="BF627" s="79"/>
      <c r="BG627" s="79"/>
      <c r="BH627" s="79"/>
      <c r="BI627" s="79"/>
      <c r="BJ627" s="79"/>
      <c r="BK627" s="79"/>
      <c r="BL627" s="79"/>
      <c r="BM627" s="79"/>
      <c r="BN627" s="79"/>
      <c r="BO627" s="79"/>
      <c r="BP627" s="79"/>
      <c r="BQ627" s="79"/>
      <c r="BR627" s="79"/>
      <c r="BS627" s="79"/>
      <c r="BT627" s="79"/>
      <c r="BU627" s="79"/>
      <c r="BV627" s="79"/>
      <c r="BW627" s="79"/>
      <c r="BX627" s="79"/>
      <c r="BY627" s="79"/>
      <c r="BZ627" s="79"/>
      <c r="CA627" s="79"/>
    </row>
    <row r="628" spans="1:79" ht="15.7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  <c r="BA628" s="79"/>
      <c r="BB628" s="79"/>
      <c r="BC628" s="79"/>
      <c r="BD628" s="79"/>
      <c r="BE628" s="79"/>
      <c r="BF628" s="79"/>
      <c r="BG628" s="79"/>
      <c r="BH628" s="79"/>
      <c r="BI628" s="79"/>
      <c r="BJ628" s="79"/>
      <c r="BK628" s="79"/>
      <c r="BL628" s="79"/>
      <c r="BM628" s="79"/>
      <c r="BN628" s="79"/>
      <c r="BO628" s="79"/>
      <c r="BP628" s="79"/>
      <c r="BQ628" s="79"/>
      <c r="BR628" s="79"/>
      <c r="BS628" s="79"/>
      <c r="BT628" s="79"/>
      <c r="BU628" s="79"/>
      <c r="BV628" s="79"/>
      <c r="BW628" s="79"/>
      <c r="BX628" s="79"/>
      <c r="BY628" s="79"/>
      <c r="BZ628" s="79"/>
      <c r="CA628" s="79"/>
    </row>
    <row r="629" spans="1:79" ht="15.7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  <c r="BA629" s="79"/>
      <c r="BB629" s="79"/>
      <c r="BC629" s="79"/>
      <c r="BD629" s="79"/>
      <c r="BE629" s="79"/>
      <c r="BF629" s="79"/>
      <c r="BG629" s="79"/>
      <c r="BH629" s="79"/>
      <c r="BI629" s="79"/>
      <c r="BJ629" s="79"/>
      <c r="BK629" s="79"/>
      <c r="BL629" s="79"/>
      <c r="BM629" s="79"/>
      <c r="BN629" s="79"/>
      <c r="BO629" s="79"/>
      <c r="BP629" s="79"/>
      <c r="BQ629" s="79"/>
      <c r="BR629" s="79"/>
      <c r="BS629" s="79"/>
      <c r="BT629" s="79"/>
      <c r="BU629" s="79"/>
      <c r="BV629" s="79"/>
      <c r="BW629" s="79"/>
      <c r="BX629" s="79"/>
      <c r="BY629" s="79"/>
      <c r="BZ629" s="79"/>
      <c r="CA629" s="79"/>
    </row>
    <row r="630" spans="1:79" ht="15.7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  <c r="BA630" s="79"/>
      <c r="BB630" s="79"/>
      <c r="BC630" s="79"/>
      <c r="BD630" s="79"/>
      <c r="BE630" s="79"/>
      <c r="BF630" s="79"/>
      <c r="BG630" s="79"/>
      <c r="BH630" s="79"/>
      <c r="BI630" s="79"/>
      <c r="BJ630" s="79"/>
      <c r="BK630" s="79"/>
      <c r="BL630" s="79"/>
      <c r="BM630" s="79"/>
      <c r="BN630" s="79"/>
      <c r="BO630" s="79"/>
      <c r="BP630" s="79"/>
      <c r="BQ630" s="79"/>
      <c r="BR630" s="79"/>
      <c r="BS630" s="79"/>
      <c r="BT630" s="79"/>
      <c r="BU630" s="79"/>
      <c r="BV630" s="79"/>
      <c r="BW630" s="79"/>
      <c r="BX630" s="79"/>
      <c r="BY630" s="79"/>
      <c r="BZ630" s="79"/>
      <c r="CA630" s="79"/>
    </row>
    <row r="631" spans="1:79" ht="15.7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  <c r="BA631" s="79"/>
      <c r="BB631" s="79"/>
      <c r="BC631" s="79"/>
      <c r="BD631" s="79"/>
      <c r="BE631" s="79"/>
      <c r="BF631" s="79"/>
      <c r="BG631" s="79"/>
      <c r="BH631" s="79"/>
      <c r="BI631" s="79"/>
      <c r="BJ631" s="79"/>
      <c r="BK631" s="79"/>
      <c r="BL631" s="79"/>
      <c r="BM631" s="79"/>
      <c r="BN631" s="79"/>
      <c r="BO631" s="79"/>
      <c r="BP631" s="79"/>
      <c r="BQ631" s="79"/>
      <c r="BR631" s="79"/>
      <c r="BS631" s="79"/>
      <c r="BT631" s="79"/>
      <c r="BU631" s="79"/>
      <c r="BV631" s="79"/>
      <c r="BW631" s="79"/>
      <c r="BX631" s="79"/>
      <c r="BY631" s="79"/>
      <c r="BZ631" s="79"/>
      <c r="CA631" s="79"/>
    </row>
    <row r="632" spans="1:79" ht="15.7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  <c r="BA632" s="79"/>
      <c r="BB632" s="79"/>
      <c r="BC632" s="79"/>
      <c r="BD632" s="79"/>
      <c r="BE632" s="79"/>
      <c r="BF632" s="79"/>
      <c r="BG632" s="79"/>
      <c r="BH632" s="79"/>
      <c r="BI632" s="79"/>
      <c r="BJ632" s="79"/>
      <c r="BK632" s="79"/>
      <c r="BL632" s="79"/>
      <c r="BM632" s="79"/>
      <c r="BN632" s="79"/>
      <c r="BO632" s="79"/>
      <c r="BP632" s="79"/>
      <c r="BQ632" s="79"/>
      <c r="BR632" s="79"/>
      <c r="BS632" s="79"/>
      <c r="BT632" s="79"/>
      <c r="BU632" s="79"/>
      <c r="BV632" s="79"/>
      <c r="BW632" s="79"/>
      <c r="BX632" s="79"/>
      <c r="BY632" s="79"/>
      <c r="BZ632" s="79"/>
      <c r="CA632" s="79"/>
    </row>
    <row r="633" spans="1:79" ht="15.7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  <c r="BA633" s="79"/>
      <c r="BB633" s="79"/>
      <c r="BC633" s="79"/>
      <c r="BD633" s="79"/>
      <c r="BE633" s="79"/>
      <c r="BF633" s="79"/>
      <c r="BG633" s="79"/>
      <c r="BH633" s="79"/>
      <c r="BI633" s="79"/>
      <c r="BJ633" s="79"/>
      <c r="BK633" s="79"/>
      <c r="BL633" s="79"/>
      <c r="BM633" s="79"/>
      <c r="BN633" s="79"/>
      <c r="BO633" s="79"/>
      <c r="BP633" s="79"/>
      <c r="BQ633" s="79"/>
      <c r="BR633" s="79"/>
      <c r="BS633" s="79"/>
      <c r="BT633" s="79"/>
      <c r="BU633" s="79"/>
      <c r="BV633" s="79"/>
      <c r="BW633" s="79"/>
      <c r="BX633" s="79"/>
      <c r="BY633" s="79"/>
      <c r="BZ633" s="79"/>
      <c r="CA633" s="79"/>
    </row>
    <row r="634" spans="1:79" ht="15.7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  <c r="BA634" s="79"/>
      <c r="BB634" s="79"/>
      <c r="BC634" s="79"/>
      <c r="BD634" s="79"/>
      <c r="BE634" s="79"/>
      <c r="BF634" s="79"/>
      <c r="BG634" s="79"/>
      <c r="BH634" s="79"/>
      <c r="BI634" s="79"/>
      <c r="BJ634" s="79"/>
      <c r="BK634" s="79"/>
      <c r="BL634" s="79"/>
      <c r="BM634" s="79"/>
      <c r="BN634" s="79"/>
      <c r="BO634" s="79"/>
      <c r="BP634" s="79"/>
      <c r="BQ634" s="79"/>
      <c r="BR634" s="79"/>
      <c r="BS634" s="79"/>
      <c r="BT634" s="79"/>
      <c r="BU634" s="79"/>
      <c r="BV634" s="79"/>
      <c r="BW634" s="79"/>
      <c r="BX634" s="79"/>
      <c r="BY634" s="79"/>
      <c r="BZ634" s="79"/>
      <c r="CA634" s="79"/>
    </row>
    <row r="635" spans="1:79" ht="15.7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  <c r="BA635" s="79"/>
      <c r="BB635" s="79"/>
      <c r="BC635" s="79"/>
      <c r="BD635" s="79"/>
      <c r="BE635" s="79"/>
      <c r="BF635" s="79"/>
      <c r="BG635" s="79"/>
      <c r="BH635" s="79"/>
      <c r="BI635" s="79"/>
      <c r="BJ635" s="79"/>
      <c r="BK635" s="79"/>
      <c r="BL635" s="79"/>
      <c r="BM635" s="79"/>
      <c r="BN635" s="79"/>
      <c r="BO635" s="79"/>
      <c r="BP635" s="79"/>
      <c r="BQ635" s="79"/>
      <c r="BR635" s="79"/>
      <c r="BS635" s="79"/>
      <c r="BT635" s="79"/>
      <c r="BU635" s="79"/>
      <c r="BV635" s="79"/>
      <c r="BW635" s="79"/>
      <c r="BX635" s="79"/>
      <c r="BY635" s="79"/>
      <c r="BZ635" s="79"/>
      <c r="CA635" s="79"/>
    </row>
    <row r="636" spans="1:79" ht="15.7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  <c r="BA636" s="79"/>
      <c r="BB636" s="79"/>
      <c r="BC636" s="79"/>
      <c r="BD636" s="79"/>
      <c r="BE636" s="79"/>
      <c r="BF636" s="79"/>
      <c r="BG636" s="79"/>
      <c r="BH636" s="79"/>
      <c r="BI636" s="79"/>
      <c r="BJ636" s="79"/>
      <c r="BK636" s="79"/>
      <c r="BL636" s="79"/>
      <c r="BM636" s="79"/>
      <c r="BN636" s="79"/>
      <c r="BO636" s="79"/>
      <c r="BP636" s="79"/>
      <c r="BQ636" s="79"/>
      <c r="BR636" s="79"/>
      <c r="BS636" s="79"/>
      <c r="BT636" s="79"/>
      <c r="BU636" s="79"/>
      <c r="BV636" s="79"/>
      <c r="BW636" s="79"/>
      <c r="BX636" s="79"/>
      <c r="BY636" s="79"/>
      <c r="BZ636" s="79"/>
      <c r="CA636" s="79"/>
    </row>
    <row r="637" spans="1:79" ht="15.7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  <c r="BA637" s="79"/>
      <c r="BB637" s="79"/>
      <c r="BC637" s="79"/>
      <c r="BD637" s="79"/>
      <c r="BE637" s="79"/>
      <c r="BF637" s="79"/>
      <c r="BG637" s="79"/>
      <c r="BH637" s="79"/>
      <c r="BI637" s="79"/>
      <c r="BJ637" s="79"/>
      <c r="BK637" s="79"/>
      <c r="BL637" s="79"/>
      <c r="BM637" s="79"/>
      <c r="BN637" s="79"/>
      <c r="BO637" s="79"/>
      <c r="BP637" s="79"/>
      <c r="BQ637" s="79"/>
      <c r="BR637" s="79"/>
      <c r="BS637" s="79"/>
      <c r="BT637" s="79"/>
      <c r="BU637" s="79"/>
      <c r="BV637" s="79"/>
      <c r="BW637" s="79"/>
      <c r="BX637" s="79"/>
      <c r="BY637" s="79"/>
      <c r="BZ637" s="79"/>
      <c r="CA637" s="79"/>
    </row>
    <row r="638" spans="1:79" ht="15.7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  <c r="BA638" s="79"/>
      <c r="BB638" s="79"/>
      <c r="BC638" s="79"/>
      <c r="BD638" s="79"/>
      <c r="BE638" s="79"/>
      <c r="BF638" s="79"/>
      <c r="BG638" s="79"/>
      <c r="BH638" s="79"/>
      <c r="BI638" s="79"/>
      <c r="BJ638" s="79"/>
      <c r="BK638" s="79"/>
      <c r="BL638" s="79"/>
      <c r="BM638" s="79"/>
      <c r="BN638" s="79"/>
      <c r="BO638" s="79"/>
      <c r="BP638" s="79"/>
      <c r="BQ638" s="79"/>
      <c r="BR638" s="79"/>
      <c r="BS638" s="79"/>
      <c r="BT638" s="79"/>
      <c r="BU638" s="79"/>
      <c r="BV638" s="79"/>
      <c r="BW638" s="79"/>
      <c r="BX638" s="79"/>
      <c r="BY638" s="79"/>
      <c r="BZ638" s="79"/>
      <c r="CA638" s="79"/>
    </row>
    <row r="639" spans="1:79" ht="15.7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  <c r="BA639" s="79"/>
      <c r="BB639" s="79"/>
      <c r="BC639" s="79"/>
      <c r="BD639" s="79"/>
      <c r="BE639" s="79"/>
      <c r="BF639" s="79"/>
      <c r="BG639" s="79"/>
      <c r="BH639" s="79"/>
      <c r="BI639" s="79"/>
      <c r="BJ639" s="79"/>
      <c r="BK639" s="79"/>
      <c r="BL639" s="79"/>
      <c r="BM639" s="79"/>
      <c r="BN639" s="79"/>
      <c r="BO639" s="79"/>
      <c r="BP639" s="79"/>
      <c r="BQ639" s="79"/>
      <c r="BR639" s="79"/>
      <c r="BS639" s="79"/>
      <c r="BT639" s="79"/>
      <c r="BU639" s="79"/>
      <c r="BV639" s="79"/>
      <c r="BW639" s="79"/>
      <c r="BX639" s="79"/>
      <c r="BY639" s="79"/>
      <c r="BZ639" s="79"/>
      <c r="CA639" s="79"/>
    </row>
    <row r="640" spans="1:79" ht="15.7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  <c r="BA640" s="79"/>
      <c r="BB640" s="79"/>
      <c r="BC640" s="79"/>
      <c r="BD640" s="79"/>
      <c r="BE640" s="79"/>
      <c r="BF640" s="79"/>
      <c r="BG640" s="79"/>
      <c r="BH640" s="79"/>
      <c r="BI640" s="79"/>
      <c r="BJ640" s="79"/>
      <c r="BK640" s="79"/>
      <c r="BL640" s="79"/>
      <c r="BM640" s="79"/>
      <c r="BN640" s="79"/>
      <c r="BO640" s="79"/>
      <c r="BP640" s="79"/>
      <c r="BQ640" s="79"/>
      <c r="BR640" s="79"/>
      <c r="BS640" s="79"/>
      <c r="BT640" s="79"/>
      <c r="BU640" s="79"/>
      <c r="BV640" s="79"/>
      <c r="BW640" s="79"/>
      <c r="BX640" s="79"/>
      <c r="BY640" s="79"/>
      <c r="BZ640" s="79"/>
      <c r="CA640" s="79"/>
    </row>
    <row r="641" spans="1:79" ht="15.7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  <c r="BA641" s="79"/>
      <c r="BB641" s="79"/>
      <c r="BC641" s="79"/>
      <c r="BD641" s="79"/>
      <c r="BE641" s="79"/>
      <c r="BF641" s="79"/>
      <c r="BG641" s="79"/>
      <c r="BH641" s="79"/>
      <c r="BI641" s="79"/>
      <c r="BJ641" s="79"/>
      <c r="BK641" s="79"/>
      <c r="BL641" s="79"/>
      <c r="BM641" s="79"/>
      <c r="BN641" s="79"/>
      <c r="BO641" s="79"/>
      <c r="BP641" s="79"/>
      <c r="BQ641" s="79"/>
      <c r="BR641" s="79"/>
      <c r="BS641" s="79"/>
      <c r="BT641" s="79"/>
      <c r="BU641" s="79"/>
      <c r="BV641" s="79"/>
      <c r="BW641" s="79"/>
      <c r="BX641" s="79"/>
      <c r="BY641" s="79"/>
      <c r="BZ641" s="79"/>
      <c r="CA641" s="79"/>
    </row>
    <row r="642" spans="1:79" ht="15.7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  <c r="BA642" s="79"/>
      <c r="BB642" s="79"/>
      <c r="BC642" s="79"/>
      <c r="BD642" s="79"/>
      <c r="BE642" s="79"/>
      <c r="BF642" s="79"/>
      <c r="BG642" s="79"/>
      <c r="BH642" s="79"/>
      <c r="BI642" s="79"/>
      <c r="BJ642" s="79"/>
      <c r="BK642" s="79"/>
      <c r="BL642" s="79"/>
      <c r="BM642" s="79"/>
      <c r="BN642" s="79"/>
      <c r="BO642" s="79"/>
      <c r="BP642" s="79"/>
      <c r="BQ642" s="79"/>
      <c r="BR642" s="79"/>
      <c r="BS642" s="79"/>
      <c r="BT642" s="79"/>
      <c r="BU642" s="79"/>
      <c r="BV642" s="79"/>
      <c r="BW642" s="79"/>
      <c r="BX642" s="79"/>
      <c r="BY642" s="79"/>
      <c r="BZ642" s="79"/>
      <c r="CA642" s="79"/>
    </row>
    <row r="643" spans="1:79" ht="15.7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  <c r="BA643" s="79"/>
      <c r="BB643" s="79"/>
      <c r="BC643" s="79"/>
      <c r="BD643" s="79"/>
      <c r="BE643" s="79"/>
      <c r="BF643" s="79"/>
      <c r="BG643" s="79"/>
      <c r="BH643" s="79"/>
      <c r="BI643" s="79"/>
      <c r="BJ643" s="79"/>
      <c r="BK643" s="79"/>
      <c r="BL643" s="79"/>
      <c r="BM643" s="79"/>
      <c r="BN643" s="79"/>
      <c r="BO643" s="79"/>
      <c r="BP643" s="79"/>
      <c r="BQ643" s="79"/>
      <c r="BR643" s="79"/>
      <c r="BS643" s="79"/>
      <c r="BT643" s="79"/>
      <c r="BU643" s="79"/>
      <c r="BV643" s="79"/>
      <c r="BW643" s="79"/>
      <c r="BX643" s="79"/>
      <c r="BY643" s="79"/>
      <c r="BZ643" s="79"/>
      <c r="CA643" s="79"/>
    </row>
    <row r="644" spans="1:79" ht="15.7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  <c r="BA644" s="79"/>
      <c r="BB644" s="79"/>
      <c r="BC644" s="79"/>
      <c r="BD644" s="79"/>
      <c r="BE644" s="79"/>
      <c r="BF644" s="79"/>
      <c r="BG644" s="79"/>
      <c r="BH644" s="79"/>
      <c r="BI644" s="79"/>
      <c r="BJ644" s="79"/>
      <c r="BK644" s="79"/>
      <c r="BL644" s="79"/>
      <c r="BM644" s="79"/>
      <c r="BN644" s="79"/>
      <c r="BO644" s="79"/>
      <c r="BP644" s="79"/>
      <c r="BQ644" s="79"/>
      <c r="BR644" s="79"/>
      <c r="BS644" s="79"/>
      <c r="BT644" s="79"/>
      <c r="BU644" s="79"/>
      <c r="BV644" s="79"/>
      <c r="BW644" s="79"/>
      <c r="BX644" s="79"/>
      <c r="BY644" s="79"/>
      <c r="BZ644" s="79"/>
      <c r="CA644" s="79"/>
    </row>
    <row r="645" spans="1:79" ht="15.7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  <c r="BA645" s="79"/>
      <c r="BB645" s="79"/>
      <c r="BC645" s="79"/>
      <c r="BD645" s="79"/>
      <c r="BE645" s="79"/>
      <c r="BF645" s="79"/>
      <c r="BG645" s="79"/>
      <c r="BH645" s="79"/>
      <c r="BI645" s="79"/>
      <c r="BJ645" s="79"/>
      <c r="BK645" s="79"/>
      <c r="BL645" s="79"/>
      <c r="BM645" s="79"/>
      <c r="BN645" s="79"/>
      <c r="BO645" s="79"/>
      <c r="BP645" s="79"/>
      <c r="BQ645" s="79"/>
      <c r="BR645" s="79"/>
      <c r="BS645" s="79"/>
      <c r="BT645" s="79"/>
      <c r="BU645" s="79"/>
      <c r="BV645" s="79"/>
      <c r="BW645" s="79"/>
      <c r="BX645" s="79"/>
      <c r="BY645" s="79"/>
      <c r="BZ645" s="79"/>
      <c r="CA645" s="79"/>
    </row>
    <row r="646" spans="1:79" ht="15.7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  <c r="BA646" s="79"/>
      <c r="BB646" s="79"/>
      <c r="BC646" s="79"/>
      <c r="BD646" s="79"/>
      <c r="BE646" s="79"/>
      <c r="BF646" s="79"/>
      <c r="BG646" s="79"/>
      <c r="BH646" s="79"/>
      <c r="BI646" s="79"/>
      <c r="BJ646" s="79"/>
      <c r="BK646" s="79"/>
      <c r="BL646" s="79"/>
      <c r="BM646" s="79"/>
      <c r="BN646" s="79"/>
      <c r="BO646" s="79"/>
      <c r="BP646" s="79"/>
      <c r="BQ646" s="79"/>
      <c r="BR646" s="79"/>
      <c r="BS646" s="79"/>
      <c r="BT646" s="79"/>
      <c r="BU646" s="79"/>
      <c r="BV646" s="79"/>
      <c r="BW646" s="79"/>
      <c r="BX646" s="79"/>
      <c r="BY646" s="79"/>
      <c r="BZ646" s="79"/>
      <c r="CA646" s="79"/>
    </row>
    <row r="647" spans="1:79" ht="15.7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  <c r="BK647" s="79"/>
      <c r="BL647" s="79"/>
      <c r="BM647" s="79"/>
      <c r="BN647" s="79"/>
      <c r="BO647" s="79"/>
      <c r="BP647" s="79"/>
      <c r="BQ647" s="79"/>
      <c r="BR647" s="79"/>
      <c r="BS647" s="79"/>
      <c r="BT647" s="79"/>
      <c r="BU647" s="79"/>
      <c r="BV647" s="79"/>
      <c r="BW647" s="79"/>
      <c r="BX647" s="79"/>
      <c r="BY647" s="79"/>
      <c r="BZ647" s="79"/>
      <c r="CA647" s="79"/>
    </row>
    <row r="648" spans="1:79" ht="15.7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  <c r="BA648" s="79"/>
      <c r="BB648" s="79"/>
      <c r="BC648" s="79"/>
      <c r="BD648" s="79"/>
      <c r="BE648" s="79"/>
      <c r="BF648" s="79"/>
      <c r="BG648" s="79"/>
      <c r="BH648" s="79"/>
      <c r="BI648" s="79"/>
      <c r="BJ648" s="79"/>
      <c r="BK648" s="79"/>
      <c r="BL648" s="79"/>
      <c r="BM648" s="79"/>
      <c r="BN648" s="79"/>
      <c r="BO648" s="79"/>
      <c r="BP648" s="79"/>
      <c r="BQ648" s="79"/>
      <c r="BR648" s="79"/>
      <c r="BS648" s="79"/>
      <c r="BT648" s="79"/>
      <c r="BU648" s="79"/>
      <c r="BV648" s="79"/>
      <c r="BW648" s="79"/>
      <c r="BX648" s="79"/>
      <c r="BY648" s="79"/>
      <c r="BZ648" s="79"/>
      <c r="CA648" s="79"/>
    </row>
    <row r="649" spans="1:79" ht="15.7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  <c r="BA649" s="79"/>
      <c r="BB649" s="79"/>
      <c r="BC649" s="79"/>
      <c r="BD649" s="79"/>
      <c r="BE649" s="79"/>
      <c r="BF649" s="79"/>
      <c r="BG649" s="79"/>
      <c r="BH649" s="79"/>
      <c r="BI649" s="79"/>
      <c r="BJ649" s="79"/>
      <c r="BK649" s="79"/>
      <c r="BL649" s="79"/>
      <c r="BM649" s="79"/>
      <c r="BN649" s="79"/>
      <c r="BO649" s="79"/>
      <c r="BP649" s="79"/>
      <c r="BQ649" s="79"/>
      <c r="BR649" s="79"/>
      <c r="BS649" s="79"/>
      <c r="BT649" s="79"/>
      <c r="BU649" s="79"/>
      <c r="BV649" s="79"/>
      <c r="BW649" s="79"/>
      <c r="BX649" s="79"/>
      <c r="BY649" s="79"/>
      <c r="BZ649" s="79"/>
      <c r="CA649" s="79"/>
    </row>
    <row r="650" spans="1:79" ht="15.7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  <c r="BA650" s="79"/>
      <c r="BB650" s="79"/>
      <c r="BC650" s="79"/>
      <c r="BD650" s="79"/>
      <c r="BE650" s="79"/>
      <c r="BF650" s="79"/>
      <c r="BG650" s="79"/>
      <c r="BH650" s="79"/>
      <c r="BI650" s="79"/>
      <c r="BJ650" s="79"/>
      <c r="BK650" s="79"/>
      <c r="BL650" s="79"/>
      <c r="BM650" s="79"/>
      <c r="BN650" s="79"/>
      <c r="BO650" s="79"/>
      <c r="BP650" s="79"/>
      <c r="BQ650" s="79"/>
      <c r="BR650" s="79"/>
      <c r="BS650" s="79"/>
      <c r="BT650" s="79"/>
      <c r="BU650" s="79"/>
      <c r="BV650" s="79"/>
      <c r="BW650" s="79"/>
      <c r="BX650" s="79"/>
      <c r="BY650" s="79"/>
      <c r="BZ650" s="79"/>
      <c r="CA650" s="79"/>
    </row>
    <row r="651" spans="1:79" ht="15.7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  <c r="BA651" s="79"/>
      <c r="BB651" s="79"/>
      <c r="BC651" s="79"/>
      <c r="BD651" s="79"/>
      <c r="BE651" s="79"/>
      <c r="BF651" s="79"/>
      <c r="BG651" s="79"/>
      <c r="BH651" s="79"/>
      <c r="BI651" s="79"/>
      <c r="BJ651" s="79"/>
      <c r="BK651" s="79"/>
      <c r="BL651" s="79"/>
      <c r="BM651" s="79"/>
      <c r="BN651" s="79"/>
      <c r="BO651" s="79"/>
      <c r="BP651" s="79"/>
      <c r="BQ651" s="79"/>
      <c r="BR651" s="79"/>
      <c r="BS651" s="79"/>
      <c r="BT651" s="79"/>
      <c r="BU651" s="79"/>
      <c r="BV651" s="79"/>
      <c r="BW651" s="79"/>
      <c r="BX651" s="79"/>
      <c r="BY651" s="79"/>
      <c r="BZ651" s="79"/>
      <c r="CA651" s="79"/>
    </row>
    <row r="652" spans="1:79" ht="15.7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  <c r="BA652" s="79"/>
      <c r="BB652" s="79"/>
      <c r="BC652" s="79"/>
      <c r="BD652" s="79"/>
      <c r="BE652" s="79"/>
      <c r="BF652" s="79"/>
      <c r="BG652" s="79"/>
      <c r="BH652" s="79"/>
      <c r="BI652" s="79"/>
      <c r="BJ652" s="79"/>
      <c r="BK652" s="79"/>
      <c r="BL652" s="79"/>
      <c r="BM652" s="79"/>
      <c r="BN652" s="79"/>
      <c r="BO652" s="79"/>
      <c r="BP652" s="79"/>
      <c r="BQ652" s="79"/>
      <c r="BR652" s="79"/>
      <c r="BS652" s="79"/>
      <c r="BT652" s="79"/>
      <c r="BU652" s="79"/>
      <c r="BV652" s="79"/>
      <c r="BW652" s="79"/>
      <c r="BX652" s="79"/>
      <c r="BY652" s="79"/>
      <c r="BZ652" s="79"/>
      <c r="CA652" s="79"/>
    </row>
    <row r="653" spans="1:79" ht="15.7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F653" s="79"/>
      <c r="BG653" s="79"/>
      <c r="BH653" s="79"/>
      <c r="BI653" s="79"/>
      <c r="BJ653" s="79"/>
      <c r="BK653" s="79"/>
      <c r="BL653" s="79"/>
      <c r="BM653" s="79"/>
      <c r="BN653" s="79"/>
      <c r="BO653" s="79"/>
      <c r="BP653" s="79"/>
      <c r="BQ653" s="79"/>
      <c r="BR653" s="79"/>
      <c r="BS653" s="79"/>
      <c r="BT653" s="79"/>
      <c r="BU653" s="79"/>
      <c r="BV653" s="79"/>
      <c r="BW653" s="79"/>
      <c r="BX653" s="79"/>
      <c r="BY653" s="79"/>
      <c r="BZ653" s="79"/>
      <c r="CA653" s="79"/>
    </row>
    <row r="654" spans="1:79" ht="15.7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  <c r="BA654" s="79"/>
      <c r="BB654" s="79"/>
      <c r="BC654" s="79"/>
      <c r="BD654" s="79"/>
      <c r="BE654" s="79"/>
      <c r="BF654" s="79"/>
      <c r="BG654" s="79"/>
      <c r="BH654" s="79"/>
      <c r="BI654" s="79"/>
      <c r="BJ654" s="79"/>
      <c r="BK654" s="79"/>
      <c r="BL654" s="79"/>
      <c r="BM654" s="79"/>
      <c r="BN654" s="79"/>
      <c r="BO654" s="79"/>
      <c r="BP654" s="79"/>
      <c r="BQ654" s="79"/>
      <c r="BR654" s="79"/>
      <c r="BS654" s="79"/>
      <c r="BT654" s="79"/>
      <c r="BU654" s="79"/>
      <c r="BV654" s="79"/>
      <c r="BW654" s="79"/>
      <c r="BX654" s="79"/>
      <c r="BY654" s="79"/>
      <c r="BZ654" s="79"/>
      <c r="CA654" s="79"/>
    </row>
    <row r="655" spans="1:79" ht="15.7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  <c r="BA655" s="79"/>
      <c r="BB655" s="79"/>
      <c r="BC655" s="79"/>
      <c r="BD655" s="79"/>
      <c r="BE655" s="79"/>
      <c r="BF655" s="79"/>
      <c r="BG655" s="79"/>
      <c r="BH655" s="79"/>
      <c r="BI655" s="79"/>
      <c r="BJ655" s="79"/>
      <c r="BK655" s="79"/>
      <c r="BL655" s="79"/>
      <c r="BM655" s="79"/>
      <c r="BN655" s="79"/>
      <c r="BO655" s="79"/>
      <c r="BP655" s="79"/>
      <c r="BQ655" s="79"/>
      <c r="BR655" s="79"/>
      <c r="BS655" s="79"/>
      <c r="BT655" s="79"/>
      <c r="BU655" s="79"/>
      <c r="BV655" s="79"/>
      <c r="BW655" s="79"/>
      <c r="BX655" s="79"/>
      <c r="BY655" s="79"/>
      <c r="BZ655" s="79"/>
      <c r="CA655" s="79"/>
    </row>
    <row r="656" spans="1:79" ht="15.7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  <c r="BA656" s="79"/>
      <c r="BB656" s="79"/>
      <c r="BC656" s="79"/>
      <c r="BD656" s="79"/>
      <c r="BE656" s="79"/>
      <c r="BF656" s="79"/>
      <c r="BG656" s="79"/>
      <c r="BH656" s="79"/>
      <c r="BI656" s="79"/>
      <c r="BJ656" s="79"/>
      <c r="BK656" s="79"/>
      <c r="BL656" s="79"/>
      <c r="BM656" s="79"/>
      <c r="BN656" s="79"/>
      <c r="BO656" s="79"/>
      <c r="BP656" s="79"/>
      <c r="BQ656" s="79"/>
      <c r="BR656" s="79"/>
      <c r="BS656" s="79"/>
      <c r="BT656" s="79"/>
      <c r="BU656" s="79"/>
      <c r="BV656" s="79"/>
      <c r="BW656" s="79"/>
      <c r="BX656" s="79"/>
      <c r="BY656" s="79"/>
      <c r="BZ656" s="79"/>
      <c r="CA656" s="79"/>
    </row>
    <row r="657" spans="1:79" ht="15.7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  <c r="BA657" s="79"/>
      <c r="BB657" s="79"/>
      <c r="BC657" s="79"/>
      <c r="BD657" s="79"/>
      <c r="BE657" s="79"/>
      <c r="BF657" s="79"/>
      <c r="BG657" s="79"/>
      <c r="BH657" s="79"/>
      <c r="BI657" s="79"/>
      <c r="BJ657" s="79"/>
      <c r="BK657" s="79"/>
      <c r="BL657" s="79"/>
      <c r="BM657" s="79"/>
      <c r="BN657" s="79"/>
      <c r="BO657" s="79"/>
      <c r="BP657" s="79"/>
      <c r="BQ657" s="79"/>
      <c r="BR657" s="79"/>
      <c r="BS657" s="79"/>
      <c r="BT657" s="79"/>
      <c r="BU657" s="79"/>
      <c r="BV657" s="79"/>
      <c r="BW657" s="79"/>
      <c r="BX657" s="79"/>
      <c r="BY657" s="79"/>
      <c r="BZ657" s="79"/>
      <c r="CA657" s="79"/>
    </row>
    <row r="658" spans="1:79" ht="15.7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  <c r="BA658" s="79"/>
      <c r="BB658" s="79"/>
      <c r="BC658" s="79"/>
      <c r="BD658" s="79"/>
      <c r="BE658" s="79"/>
      <c r="BF658" s="79"/>
      <c r="BG658" s="79"/>
      <c r="BH658" s="79"/>
      <c r="BI658" s="79"/>
      <c r="BJ658" s="79"/>
      <c r="BK658" s="79"/>
      <c r="BL658" s="79"/>
      <c r="BM658" s="79"/>
      <c r="BN658" s="79"/>
      <c r="BO658" s="79"/>
      <c r="BP658" s="79"/>
      <c r="BQ658" s="79"/>
      <c r="BR658" s="79"/>
      <c r="BS658" s="79"/>
      <c r="BT658" s="79"/>
      <c r="BU658" s="79"/>
      <c r="BV658" s="79"/>
      <c r="BW658" s="79"/>
      <c r="BX658" s="79"/>
      <c r="BY658" s="79"/>
      <c r="BZ658" s="79"/>
      <c r="CA658" s="79"/>
    </row>
    <row r="659" spans="1:79" ht="15.7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  <c r="BA659" s="79"/>
      <c r="BB659" s="79"/>
      <c r="BC659" s="79"/>
      <c r="BD659" s="79"/>
      <c r="BE659" s="79"/>
      <c r="BF659" s="79"/>
      <c r="BG659" s="79"/>
      <c r="BH659" s="79"/>
      <c r="BI659" s="79"/>
      <c r="BJ659" s="79"/>
      <c r="BK659" s="79"/>
      <c r="BL659" s="79"/>
      <c r="BM659" s="79"/>
      <c r="BN659" s="79"/>
      <c r="BO659" s="79"/>
      <c r="BP659" s="79"/>
      <c r="BQ659" s="79"/>
      <c r="BR659" s="79"/>
      <c r="BS659" s="79"/>
      <c r="BT659" s="79"/>
      <c r="BU659" s="79"/>
      <c r="BV659" s="79"/>
      <c r="BW659" s="79"/>
      <c r="BX659" s="79"/>
      <c r="BY659" s="79"/>
      <c r="BZ659" s="79"/>
      <c r="CA659" s="79"/>
    </row>
    <row r="660" spans="1:79" ht="15.7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  <c r="BA660" s="79"/>
      <c r="BB660" s="79"/>
      <c r="BC660" s="79"/>
      <c r="BD660" s="79"/>
      <c r="BE660" s="79"/>
      <c r="BF660" s="79"/>
      <c r="BG660" s="79"/>
      <c r="BH660" s="79"/>
      <c r="BI660" s="79"/>
      <c r="BJ660" s="79"/>
      <c r="BK660" s="79"/>
      <c r="BL660" s="79"/>
      <c r="BM660" s="79"/>
      <c r="BN660" s="79"/>
      <c r="BO660" s="79"/>
      <c r="BP660" s="79"/>
      <c r="BQ660" s="79"/>
      <c r="BR660" s="79"/>
      <c r="BS660" s="79"/>
      <c r="BT660" s="79"/>
      <c r="BU660" s="79"/>
      <c r="BV660" s="79"/>
      <c r="BW660" s="79"/>
      <c r="BX660" s="79"/>
      <c r="BY660" s="79"/>
      <c r="BZ660" s="79"/>
      <c r="CA660" s="79"/>
    </row>
    <row r="661" spans="1:79" ht="15.7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  <c r="BA661" s="79"/>
      <c r="BB661" s="79"/>
      <c r="BC661" s="79"/>
      <c r="BD661" s="79"/>
      <c r="BE661" s="79"/>
      <c r="BF661" s="79"/>
      <c r="BG661" s="79"/>
      <c r="BH661" s="79"/>
      <c r="BI661" s="79"/>
      <c r="BJ661" s="79"/>
      <c r="BK661" s="79"/>
      <c r="BL661" s="79"/>
      <c r="BM661" s="79"/>
      <c r="BN661" s="79"/>
      <c r="BO661" s="79"/>
      <c r="BP661" s="79"/>
      <c r="BQ661" s="79"/>
      <c r="BR661" s="79"/>
      <c r="BS661" s="79"/>
      <c r="BT661" s="79"/>
      <c r="BU661" s="79"/>
      <c r="BV661" s="79"/>
      <c r="BW661" s="79"/>
      <c r="BX661" s="79"/>
      <c r="BY661" s="79"/>
      <c r="BZ661" s="79"/>
      <c r="CA661" s="79"/>
    </row>
    <row r="662" spans="1:79" ht="15.7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  <c r="BA662" s="79"/>
      <c r="BB662" s="79"/>
      <c r="BC662" s="79"/>
      <c r="BD662" s="79"/>
      <c r="BE662" s="79"/>
      <c r="BF662" s="79"/>
      <c r="BG662" s="79"/>
      <c r="BH662" s="79"/>
      <c r="BI662" s="79"/>
      <c r="BJ662" s="79"/>
      <c r="BK662" s="79"/>
      <c r="BL662" s="79"/>
      <c r="BM662" s="79"/>
      <c r="BN662" s="79"/>
      <c r="BO662" s="79"/>
      <c r="BP662" s="79"/>
      <c r="BQ662" s="79"/>
      <c r="BR662" s="79"/>
      <c r="BS662" s="79"/>
      <c r="BT662" s="79"/>
      <c r="BU662" s="79"/>
      <c r="BV662" s="79"/>
      <c r="BW662" s="79"/>
      <c r="BX662" s="79"/>
      <c r="BY662" s="79"/>
      <c r="BZ662" s="79"/>
      <c r="CA662" s="79"/>
    </row>
    <row r="663" spans="1:79" ht="15.7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  <c r="BA663" s="79"/>
      <c r="BB663" s="79"/>
      <c r="BC663" s="79"/>
      <c r="BD663" s="79"/>
      <c r="BE663" s="79"/>
      <c r="BF663" s="79"/>
      <c r="BG663" s="79"/>
      <c r="BH663" s="79"/>
      <c r="BI663" s="79"/>
      <c r="BJ663" s="79"/>
      <c r="BK663" s="79"/>
      <c r="BL663" s="79"/>
      <c r="BM663" s="79"/>
      <c r="BN663" s="79"/>
      <c r="BO663" s="79"/>
      <c r="BP663" s="79"/>
      <c r="BQ663" s="79"/>
      <c r="BR663" s="79"/>
      <c r="BS663" s="79"/>
      <c r="BT663" s="79"/>
      <c r="BU663" s="79"/>
      <c r="BV663" s="79"/>
      <c r="BW663" s="79"/>
      <c r="BX663" s="79"/>
      <c r="BY663" s="79"/>
      <c r="BZ663" s="79"/>
      <c r="CA663" s="79"/>
    </row>
    <row r="664" spans="1:79" ht="15.7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  <c r="BK664" s="79"/>
      <c r="BL664" s="79"/>
      <c r="BM664" s="79"/>
      <c r="BN664" s="79"/>
      <c r="BO664" s="79"/>
      <c r="BP664" s="79"/>
      <c r="BQ664" s="79"/>
      <c r="BR664" s="79"/>
      <c r="BS664" s="79"/>
      <c r="BT664" s="79"/>
      <c r="BU664" s="79"/>
      <c r="BV664" s="79"/>
      <c r="BW664" s="79"/>
      <c r="BX664" s="79"/>
      <c r="BY664" s="79"/>
      <c r="BZ664" s="79"/>
      <c r="CA664" s="79"/>
    </row>
    <row r="665" spans="1:79" ht="15.7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  <c r="BA665" s="79"/>
      <c r="BB665" s="79"/>
      <c r="BC665" s="79"/>
      <c r="BD665" s="79"/>
      <c r="BE665" s="79"/>
      <c r="BF665" s="79"/>
      <c r="BG665" s="79"/>
      <c r="BH665" s="79"/>
      <c r="BI665" s="79"/>
      <c r="BJ665" s="79"/>
      <c r="BK665" s="79"/>
      <c r="BL665" s="79"/>
      <c r="BM665" s="79"/>
      <c r="BN665" s="79"/>
      <c r="BO665" s="79"/>
      <c r="BP665" s="79"/>
      <c r="BQ665" s="79"/>
      <c r="BR665" s="79"/>
      <c r="BS665" s="79"/>
      <c r="BT665" s="79"/>
      <c r="BU665" s="79"/>
      <c r="BV665" s="79"/>
      <c r="BW665" s="79"/>
      <c r="BX665" s="79"/>
      <c r="BY665" s="79"/>
      <c r="BZ665" s="79"/>
      <c r="CA665" s="79"/>
    </row>
    <row r="666" spans="1:79" ht="15.7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  <c r="BA666" s="79"/>
      <c r="BB666" s="79"/>
      <c r="BC666" s="79"/>
      <c r="BD666" s="79"/>
      <c r="BE666" s="79"/>
      <c r="BF666" s="79"/>
      <c r="BG666" s="79"/>
      <c r="BH666" s="79"/>
      <c r="BI666" s="79"/>
      <c r="BJ666" s="79"/>
      <c r="BK666" s="79"/>
      <c r="BL666" s="79"/>
      <c r="BM666" s="79"/>
      <c r="BN666" s="79"/>
      <c r="BO666" s="79"/>
      <c r="BP666" s="79"/>
      <c r="BQ666" s="79"/>
      <c r="BR666" s="79"/>
      <c r="BS666" s="79"/>
      <c r="BT666" s="79"/>
      <c r="BU666" s="79"/>
      <c r="BV666" s="79"/>
      <c r="BW666" s="79"/>
      <c r="BX666" s="79"/>
      <c r="BY666" s="79"/>
      <c r="BZ666" s="79"/>
      <c r="CA666" s="79"/>
    </row>
    <row r="667" spans="1:79" ht="15.7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  <c r="BK667" s="79"/>
      <c r="BL667" s="79"/>
      <c r="BM667" s="79"/>
      <c r="BN667" s="79"/>
      <c r="BO667" s="79"/>
      <c r="BP667" s="79"/>
      <c r="BQ667" s="79"/>
      <c r="BR667" s="79"/>
      <c r="BS667" s="79"/>
      <c r="BT667" s="79"/>
      <c r="BU667" s="79"/>
      <c r="BV667" s="79"/>
      <c r="BW667" s="79"/>
      <c r="BX667" s="79"/>
      <c r="BY667" s="79"/>
      <c r="BZ667" s="79"/>
      <c r="CA667" s="79"/>
    </row>
    <row r="668" spans="1:79" ht="15.7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  <c r="BA668" s="79"/>
      <c r="BB668" s="79"/>
      <c r="BC668" s="79"/>
      <c r="BD668" s="79"/>
      <c r="BE668" s="79"/>
      <c r="BF668" s="79"/>
      <c r="BG668" s="79"/>
      <c r="BH668" s="79"/>
      <c r="BI668" s="79"/>
      <c r="BJ668" s="79"/>
      <c r="BK668" s="79"/>
      <c r="BL668" s="79"/>
      <c r="BM668" s="79"/>
      <c r="BN668" s="79"/>
      <c r="BO668" s="79"/>
      <c r="BP668" s="79"/>
      <c r="BQ668" s="79"/>
      <c r="BR668" s="79"/>
      <c r="BS668" s="79"/>
      <c r="BT668" s="79"/>
      <c r="BU668" s="79"/>
      <c r="BV668" s="79"/>
      <c r="BW668" s="79"/>
      <c r="BX668" s="79"/>
      <c r="BY668" s="79"/>
      <c r="BZ668" s="79"/>
      <c r="CA668" s="79"/>
    </row>
    <row r="669" spans="1:79" ht="15.7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  <c r="BA669" s="79"/>
      <c r="BB669" s="79"/>
      <c r="BC669" s="79"/>
      <c r="BD669" s="79"/>
      <c r="BE669" s="79"/>
      <c r="BF669" s="79"/>
      <c r="BG669" s="79"/>
      <c r="BH669" s="79"/>
      <c r="BI669" s="79"/>
      <c r="BJ669" s="79"/>
      <c r="BK669" s="79"/>
      <c r="BL669" s="79"/>
      <c r="BM669" s="79"/>
      <c r="BN669" s="79"/>
      <c r="BO669" s="79"/>
      <c r="BP669" s="79"/>
      <c r="BQ669" s="79"/>
      <c r="BR669" s="79"/>
      <c r="BS669" s="79"/>
      <c r="BT669" s="79"/>
      <c r="BU669" s="79"/>
      <c r="BV669" s="79"/>
      <c r="BW669" s="79"/>
      <c r="BX669" s="79"/>
      <c r="BY669" s="79"/>
      <c r="BZ669" s="79"/>
      <c r="CA669" s="79"/>
    </row>
    <row r="670" spans="1:79" ht="15.7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  <c r="BA670" s="79"/>
      <c r="BB670" s="79"/>
      <c r="BC670" s="79"/>
      <c r="BD670" s="79"/>
      <c r="BE670" s="79"/>
      <c r="BF670" s="79"/>
      <c r="BG670" s="79"/>
      <c r="BH670" s="79"/>
      <c r="BI670" s="79"/>
      <c r="BJ670" s="79"/>
      <c r="BK670" s="79"/>
      <c r="BL670" s="79"/>
      <c r="BM670" s="79"/>
      <c r="BN670" s="79"/>
      <c r="BO670" s="79"/>
      <c r="BP670" s="79"/>
      <c r="BQ670" s="79"/>
      <c r="BR670" s="79"/>
      <c r="BS670" s="79"/>
      <c r="BT670" s="79"/>
      <c r="BU670" s="79"/>
      <c r="BV670" s="79"/>
      <c r="BW670" s="79"/>
      <c r="BX670" s="79"/>
      <c r="BY670" s="79"/>
      <c r="BZ670" s="79"/>
      <c r="CA670" s="79"/>
    </row>
    <row r="671" spans="1:79" ht="15.7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  <c r="BA671" s="79"/>
      <c r="BB671" s="79"/>
      <c r="BC671" s="79"/>
      <c r="BD671" s="79"/>
      <c r="BE671" s="79"/>
      <c r="BF671" s="79"/>
      <c r="BG671" s="79"/>
      <c r="BH671" s="79"/>
      <c r="BI671" s="79"/>
      <c r="BJ671" s="79"/>
      <c r="BK671" s="79"/>
      <c r="BL671" s="79"/>
      <c r="BM671" s="79"/>
      <c r="BN671" s="79"/>
      <c r="BO671" s="79"/>
      <c r="BP671" s="79"/>
      <c r="BQ671" s="79"/>
      <c r="BR671" s="79"/>
      <c r="BS671" s="79"/>
      <c r="BT671" s="79"/>
      <c r="BU671" s="79"/>
      <c r="BV671" s="79"/>
      <c r="BW671" s="79"/>
      <c r="BX671" s="79"/>
      <c r="BY671" s="79"/>
      <c r="BZ671" s="79"/>
      <c r="CA671" s="79"/>
    </row>
    <row r="672" spans="1:79" ht="15.7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  <c r="BA672" s="79"/>
      <c r="BB672" s="79"/>
      <c r="BC672" s="79"/>
      <c r="BD672" s="79"/>
      <c r="BE672" s="79"/>
      <c r="BF672" s="79"/>
      <c r="BG672" s="79"/>
      <c r="BH672" s="79"/>
      <c r="BI672" s="79"/>
      <c r="BJ672" s="79"/>
      <c r="BK672" s="79"/>
      <c r="BL672" s="79"/>
      <c r="BM672" s="79"/>
      <c r="BN672" s="79"/>
      <c r="BO672" s="79"/>
      <c r="BP672" s="79"/>
      <c r="BQ672" s="79"/>
      <c r="BR672" s="79"/>
      <c r="BS672" s="79"/>
      <c r="BT672" s="79"/>
      <c r="BU672" s="79"/>
      <c r="BV672" s="79"/>
      <c r="BW672" s="79"/>
      <c r="BX672" s="79"/>
      <c r="BY672" s="79"/>
      <c r="BZ672" s="79"/>
      <c r="CA672" s="79"/>
    </row>
    <row r="673" spans="1:79" ht="15.7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  <c r="BA673" s="79"/>
      <c r="BB673" s="79"/>
      <c r="BC673" s="79"/>
      <c r="BD673" s="79"/>
      <c r="BE673" s="79"/>
      <c r="BF673" s="79"/>
      <c r="BG673" s="79"/>
      <c r="BH673" s="79"/>
      <c r="BI673" s="79"/>
      <c r="BJ673" s="79"/>
      <c r="BK673" s="79"/>
      <c r="BL673" s="79"/>
      <c r="BM673" s="79"/>
      <c r="BN673" s="79"/>
      <c r="BO673" s="79"/>
      <c r="BP673" s="79"/>
      <c r="BQ673" s="79"/>
      <c r="BR673" s="79"/>
      <c r="BS673" s="79"/>
      <c r="BT673" s="79"/>
      <c r="BU673" s="79"/>
      <c r="BV673" s="79"/>
      <c r="BW673" s="79"/>
      <c r="BX673" s="79"/>
      <c r="BY673" s="79"/>
      <c r="BZ673" s="79"/>
      <c r="CA673" s="79"/>
    </row>
    <row r="674" spans="1:79" ht="15.7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  <c r="BA674" s="79"/>
      <c r="BB674" s="79"/>
      <c r="BC674" s="79"/>
      <c r="BD674" s="79"/>
      <c r="BE674" s="79"/>
      <c r="BF674" s="79"/>
      <c r="BG674" s="79"/>
      <c r="BH674" s="79"/>
      <c r="BI674" s="79"/>
      <c r="BJ674" s="79"/>
      <c r="BK674" s="79"/>
      <c r="BL674" s="79"/>
      <c r="BM674" s="79"/>
      <c r="BN674" s="79"/>
      <c r="BO674" s="79"/>
      <c r="BP674" s="79"/>
      <c r="BQ674" s="79"/>
      <c r="BR674" s="79"/>
      <c r="BS674" s="79"/>
      <c r="BT674" s="79"/>
      <c r="BU674" s="79"/>
      <c r="BV674" s="79"/>
      <c r="BW674" s="79"/>
      <c r="BX674" s="79"/>
      <c r="BY674" s="79"/>
      <c r="BZ674" s="79"/>
      <c r="CA674" s="79"/>
    </row>
    <row r="675" spans="1:79" ht="15.7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  <c r="BA675" s="79"/>
      <c r="BB675" s="79"/>
      <c r="BC675" s="79"/>
      <c r="BD675" s="79"/>
      <c r="BE675" s="79"/>
      <c r="BF675" s="79"/>
      <c r="BG675" s="79"/>
      <c r="BH675" s="79"/>
      <c r="BI675" s="79"/>
      <c r="BJ675" s="79"/>
      <c r="BK675" s="79"/>
      <c r="BL675" s="79"/>
      <c r="BM675" s="79"/>
      <c r="BN675" s="79"/>
      <c r="BO675" s="79"/>
      <c r="BP675" s="79"/>
      <c r="BQ675" s="79"/>
      <c r="BR675" s="79"/>
      <c r="BS675" s="79"/>
      <c r="BT675" s="79"/>
      <c r="BU675" s="79"/>
      <c r="BV675" s="79"/>
      <c r="BW675" s="79"/>
      <c r="BX675" s="79"/>
      <c r="BY675" s="79"/>
      <c r="BZ675" s="79"/>
      <c r="CA675" s="79"/>
    </row>
    <row r="676" spans="1:79" ht="15.7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  <c r="BA676" s="79"/>
      <c r="BB676" s="79"/>
      <c r="BC676" s="79"/>
      <c r="BD676" s="79"/>
      <c r="BE676" s="79"/>
      <c r="BF676" s="79"/>
      <c r="BG676" s="79"/>
      <c r="BH676" s="79"/>
      <c r="BI676" s="79"/>
      <c r="BJ676" s="79"/>
      <c r="BK676" s="79"/>
      <c r="BL676" s="79"/>
      <c r="BM676" s="79"/>
      <c r="BN676" s="79"/>
      <c r="BO676" s="79"/>
      <c r="BP676" s="79"/>
      <c r="BQ676" s="79"/>
      <c r="BR676" s="79"/>
      <c r="BS676" s="79"/>
      <c r="BT676" s="79"/>
      <c r="BU676" s="79"/>
      <c r="BV676" s="79"/>
      <c r="BW676" s="79"/>
      <c r="BX676" s="79"/>
      <c r="BY676" s="79"/>
      <c r="BZ676" s="79"/>
      <c r="CA676" s="79"/>
    </row>
    <row r="677" spans="1:79" ht="15.7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  <c r="BA677" s="79"/>
      <c r="BB677" s="79"/>
      <c r="BC677" s="79"/>
      <c r="BD677" s="79"/>
      <c r="BE677" s="79"/>
      <c r="BF677" s="79"/>
      <c r="BG677" s="79"/>
      <c r="BH677" s="79"/>
      <c r="BI677" s="79"/>
      <c r="BJ677" s="79"/>
      <c r="BK677" s="79"/>
      <c r="BL677" s="79"/>
      <c r="BM677" s="79"/>
      <c r="BN677" s="79"/>
      <c r="BO677" s="79"/>
      <c r="BP677" s="79"/>
      <c r="BQ677" s="79"/>
      <c r="BR677" s="79"/>
      <c r="BS677" s="79"/>
      <c r="BT677" s="79"/>
      <c r="BU677" s="79"/>
      <c r="BV677" s="79"/>
      <c r="BW677" s="79"/>
      <c r="BX677" s="79"/>
      <c r="BY677" s="79"/>
      <c r="BZ677" s="79"/>
      <c r="CA677" s="79"/>
    </row>
    <row r="678" spans="1:79" ht="15.7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  <c r="BA678" s="79"/>
      <c r="BB678" s="79"/>
      <c r="BC678" s="79"/>
      <c r="BD678" s="79"/>
      <c r="BE678" s="79"/>
      <c r="BF678" s="79"/>
      <c r="BG678" s="79"/>
      <c r="BH678" s="79"/>
      <c r="BI678" s="79"/>
      <c r="BJ678" s="79"/>
      <c r="BK678" s="79"/>
      <c r="BL678" s="79"/>
      <c r="BM678" s="79"/>
      <c r="BN678" s="79"/>
      <c r="BO678" s="79"/>
      <c r="BP678" s="79"/>
      <c r="BQ678" s="79"/>
      <c r="BR678" s="79"/>
      <c r="BS678" s="79"/>
      <c r="BT678" s="79"/>
      <c r="BU678" s="79"/>
      <c r="BV678" s="79"/>
      <c r="BW678" s="79"/>
      <c r="BX678" s="79"/>
      <c r="BY678" s="79"/>
      <c r="BZ678" s="79"/>
      <c r="CA678" s="79"/>
    </row>
    <row r="679" spans="1:79" ht="15.7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  <c r="BA679" s="79"/>
      <c r="BB679" s="79"/>
      <c r="BC679" s="79"/>
      <c r="BD679" s="79"/>
      <c r="BE679" s="79"/>
      <c r="BF679" s="79"/>
      <c r="BG679" s="79"/>
      <c r="BH679" s="79"/>
      <c r="BI679" s="79"/>
      <c r="BJ679" s="79"/>
      <c r="BK679" s="79"/>
      <c r="BL679" s="79"/>
      <c r="BM679" s="79"/>
      <c r="BN679" s="79"/>
      <c r="BO679" s="79"/>
      <c r="BP679" s="79"/>
      <c r="BQ679" s="79"/>
      <c r="BR679" s="79"/>
      <c r="BS679" s="79"/>
      <c r="BT679" s="79"/>
      <c r="BU679" s="79"/>
      <c r="BV679" s="79"/>
      <c r="BW679" s="79"/>
      <c r="BX679" s="79"/>
      <c r="BY679" s="79"/>
      <c r="BZ679" s="79"/>
      <c r="CA679" s="79"/>
    </row>
    <row r="680" spans="1:79" ht="15.7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  <c r="BA680" s="79"/>
      <c r="BB680" s="79"/>
      <c r="BC680" s="79"/>
      <c r="BD680" s="79"/>
      <c r="BE680" s="79"/>
      <c r="BF680" s="79"/>
      <c r="BG680" s="79"/>
      <c r="BH680" s="79"/>
      <c r="BI680" s="79"/>
      <c r="BJ680" s="79"/>
      <c r="BK680" s="79"/>
      <c r="BL680" s="79"/>
      <c r="BM680" s="79"/>
      <c r="BN680" s="79"/>
      <c r="BO680" s="79"/>
      <c r="BP680" s="79"/>
      <c r="BQ680" s="79"/>
      <c r="BR680" s="79"/>
      <c r="BS680" s="79"/>
      <c r="BT680" s="79"/>
      <c r="BU680" s="79"/>
      <c r="BV680" s="79"/>
      <c r="BW680" s="79"/>
      <c r="BX680" s="79"/>
      <c r="BY680" s="79"/>
      <c r="BZ680" s="79"/>
      <c r="CA680" s="79"/>
    </row>
    <row r="681" spans="1:79" ht="15.7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  <c r="BA681" s="79"/>
      <c r="BB681" s="79"/>
      <c r="BC681" s="79"/>
      <c r="BD681" s="79"/>
      <c r="BE681" s="79"/>
      <c r="BF681" s="79"/>
      <c r="BG681" s="79"/>
      <c r="BH681" s="79"/>
      <c r="BI681" s="79"/>
      <c r="BJ681" s="79"/>
      <c r="BK681" s="79"/>
      <c r="BL681" s="79"/>
      <c r="BM681" s="79"/>
      <c r="BN681" s="79"/>
      <c r="BO681" s="79"/>
      <c r="BP681" s="79"/>
      <c r="BQ681" s="79"/>
      <c r="BR681" s="79"/>
      <c r="BS681" s="79"/>
      <c r="BT681" s="79"/>
      <c r="BU681" s="79"/>
      <c r="BV681" s="79"/>
      <c r="BW681" s="79"/>
      <c r="BX681" s="79"/>
      <c r="BY681" s="79"/>
      <c r="BZ681" s="79"/>
      <c r="CA681" s="79"/>
    </row>
    <row r="682" spans="1:79" ht="15.7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  <c r="BA682" s="79"/>
      <c r="BB682" s="79"/>
      <c r="BC682" s="79"/>
      <c r="BD682" s="79"/>
      <c r="BE682" s="79"/>
      <c r="BF682" s="79"/>
      <c r="BG682" s="79"/>
      <c r="BH682" s="79"/>
      <c r="BI682" s="79"/>
      <c r="BJ682" s="79"/>
      <c r="BK682" s="79"/>
      <c r="BL682" s="79"/>
      <c r="BM682" s="79"/>
      <c r="BN682" s="79"/>
      <c r="BO682" s="79"/>
      <c r="BP682" s="79"/>
      <c r="BQ682" s="79"/>
      <c r="BR682" s="79"/>
      <c r="BS682" s="79"/>
      <c r="BT682" s="79"/>
      <c r="BU682" s="79"/>
      <c r="BV682" s="79"/>
      <c r="BW682" s="79"/>
      <c r="BX682" s="79"/>
      <c r="BY682" s="79"/>
      <c r="BZ682" s="79"/>
      <c r="CA682" s="79"/>
    </row>
    <row r="683" spans="1:79" ht="15.7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  <c r="BK683" s="79"/>
      <c r="BL683" s="79"/>
      <c r="BM683" s="79"/>
      <c r="BN683" s="79"/>
      <c r="BO683" s="79"/>
      <c r="BP683" s="79"/>
      <c r="BQ683" s="79"/>
      <c r="BR683" s="79"/>
      <c r="BS683" s="79"/>
      <c r="BT683" s="79"/>
      <c r="BU683" s="79"/>
      <c r="BV683" s="79"/>
      <c r="BW683" s="79"/>
      <c r="BX683" s="79"/>
      <c r="BY683" s="79"/>
      <c r="BZ683" s="79"/>
      <c r="CA683" s="79"/>
    </row>
    <row r="684" spans="1:79" ht="15.7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  <c r="BF684" s="79"/>
      <c r="BG684" s="79"/>
      <c r="BH684" s="79"/>
      <c r="BI684" s="79"/>
      <c r="BJ684" s="79"/>
      <c r="BK684" s="79"/>
      <c r="BL684" s="79"/>
      <c r="BM684" s="79"/>
      <c r="BN684" s="79"/>
      <c r="BO684" s="79"/>
      <c r="BP684" s="79"/>
      <c r="BQ684" s="79"/>
      <c r="BR684" s="79"/>
      <c r="BS684" s="79"/>
      <c r="BT684" s="79"/>
      <c r="BU684" s="79"/>
      <c r="BV684" s="79"/>
      <c r="BW684" s="79"/>
      <c r="BX684" s="79"/>
      <c r="BY684" s="79"/>
      <c r="BZ684" s="79"/>
      <c r="CA684" s="79"/>
    </row>
    <row r="685" spans="1:79" ht="15.7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  <c r="BA685" s="79"/>
      <c r="BB685" s="79"/>
      <c r="BC685" s="79"/>
      <c r="BD685" s="79"/>
      <c r="BE685" s="79"/>
      <c r="BF685" s="79"/>
      <c r="BG685" s="79"/>
      <c r="BH685" s="79"/>
      <c r="BI685" s="79"/>
      <c r="BJ685" s="79"/>
      <c r="BK685" s="79"/>
      <c r="BL685" s="79"/>
      <c r="BM685" s="79"/>
      <c r="BN685" s="79"/>
      <c r="BO685" s="79"/>
      <c r="BP685" s="79"/>
      <c r="BQ685" s="79"/>
      <c r="BR685" s="79"/>
      <c r="BS685" s="79"/>
      <c r="BT685" s="79"/>
      <c r="BU685" s="79"/>
      <c r="BV685" s="79"/>
      <c r="BW685" s="79"/>
      <c r="BX685" s="79"/>
      <c r="BY685" s="79"/>
      <c r="BZ685" s="79"/>
      <c r="CA685" s="79"/>
    </row>
    <row r="686" spans="1:79" ht="15.7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  <c r="BA686" s="79"/>
      <c r="BB686" s="79"/>
      <c r="BC686" s="79"/>
      <c r="BD686" s="79"/>
      <c r="BE686" s="79"/>
      <c r="BF686" s="79"/>
      <c r="BG686" s="79"/>
      <c r="BH686" s="79"/>
      <c r="BI686" s="79"/>
      <c r="BJ686" s="79"/>
      <c r="BK686" s="79"/>
      <c r="BL686" s="79"/>
      <c r="BM686" s="79"/>
      <c r="BN686" s="79"/>
      <c r="BO686" s="79"/>
      <c r="BP686" s="79"/>
      <c r="BQ686" s="79"/>
      <c r="BR686" s="79"/>
      <c r="BS686" s="79"/>
      <c r="BT686" s="79"/>
      <c r="BU686" s="79"/>
      <c r="BV686" s="79"/>
      <c r="BW686" s="79"/>
      <c r="BX686" s="79"/>
      <c r="BY686" s="79"/>
      <c r="BZ686" s="79"/>
      <c r="CA686" s="79"/>
    </row>
    <row r="687" spans="1:79" ht="15.7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  <c r="BA687" s="79"/>
      <c r="BB687" s="79"/>
      <c r="BC687" s="79"/>
      <c r="BD687" s="79"/>
      <c r="BE687" s="79"/>
      <c r="BF687" s="79"/>
      <c r="BG687" s="79"/>
      <c r="BH687" s="79"/>
      <c r="BI687" s="79"/>
      <c r="BJ687" s="79"/>
      <c r="BK687" s="79"/>
      <c r="BL687" s="79"/>
      <c r="BM687" s="79"/>
      <c r="BN687" s="79"/>
      <c r="BO687" s="79"/>
      <c r="BP687" s="79"/>
      <c r="BQ687" s="79"/>
      <c r="BR687" s="79"/>
      <c r="BS687" s="79"/>
      <c r="BT687" s="79"/>
      <c r="BU687" s="79"/>
      <c r="BV687" s="79"/>
      <c r="BW687" s="79"/>
      <c r="BX687" s="79"/>
      <c r="BY687" s="79"/>
      <c r="BZ687" s="79"/>
      <c r="CA687" s="79"/>
    </row>
    <row r="688" spans="1:79" ht="15.7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  <c r="BF688" s="79"/>
      <c r="BG688" s="79"/>
      <c r="BH688" s="79"/>
      <c r="BI688" s="79"/>
      <c r="BJ688" s="79"/>
      <c r="BK688" s="79"/>
      <c r="BL688" s="79"/>
      <c r="BM688" s="79"/>
      <c r="BN688" s="79"/>
      <c r="BO688" s="79"/>
      <c r="BP688" s="79"/>
      <c r="BQ688" s="79"/>
      <c r="BR688" s="79"/>
      <c r="BS688" s="79"/>
      <c r="BT688" s="79"/>
      <c r="BU688" s="79"/>
      <c r="BV688" s="79"/>
      <c r="BW688" s="79"/>
      <c r="BX688" s="79"/>
      <c r="BY688" s="79"/>
      <c r="BZ688" s="79"/>
      <c r="CA688" s="79"/>
    </row>
    <row r="689" spans="1:79" ht="15.7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  <c r="BA689" s="79"/>
      <c r="BB689" s="79"/>
      <c r="BC689" s="79"/>
      <c r="BD689" s="79"/>
      <c r="BE689" s="79"/>
      <c r="BF689" s="79"/>
      <c r="BG689" s="79"/>
      <c r="BH689" s="79"/>
      <c r="BI689" s="79"/>
      <c r="BJ689" s="79"/>
      <c r="BK689" s="79"/>
      <c r="BL689" s="79"/>
      <c r="BM689" s="79"/>
      <c r="BN689" s="79"/>
      <c r="BO689" s="79"/>
      <c r="BP689" s="79"/>
      <c r="BQ689" s="79"/>
      <c r="BR689" s="79"/>
      <c r="BS689" s="79"/>
      <c r="BT689" s="79"/>
      <c r="BU689" s="79"/>
      <c r="BV689" s="79"/>
      <c r="BW689" s="79"/>
      <c r="BX689" s="79"/>
      <c r="BY689" s="79"/>
      <c r="BZ689" s="79"/>
      <c r="CA689" s="79"/>
    </row>
    <row r="690" spans="1:79" ht="15.7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  <c r="BA690" s="79"/>
      <c r="BB690" s="79"/>
      <c r="BC690" s="79"/>
      <c r="BD690" s="79"/>
      <c r="BE690" s="79"/>
      <c r="BF690" s="79"/>
      <c r="BG690" s="79"/>
      <c r="BH690" s="79"/>
      <c r="BI690" s="79"/>
      <c r="BJ690" s="79"/>
      <c r="BK690" s="79"/>
      <c r="BL690" s="79"/>
      <c r="BM690" s="79"/>
      <c r="BN690" s="79"/>
      <c r="BO690" s="79"/>
      <c r="BP690" s="79"/>
      <c r="BQ690" s="79"/>
      <c r="BR690" s="79"/>
      <c r="BS690" s="79"/>
      <c r="BT690" s="79"/>
      <c r="BU690" s="79"/>
      <c r="BV690" s="79"/>
      <c r="BW690" s="79"/>
      <c r="BX690" s="79"/>
      <c r="BY690" s="79"/>
      <c r="BZ690" s="79"/>
      <c r="CA690" s="79"/>
    </row>
    <row r="691" spans="1:79" ht="15.7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  <c r="BA691" s="79"/>
      <c r="BB691" s="79"/>
      <c r="BC691" s="79"/>
      <c r="BD691" s="79"/>
      <c r="BE691" s="79"/>
      <c r="BF691" s="79"/>
      <c r="BG691" s="79"/>
      <c r="BH691" s="79"/>
      <c r="BI691" s="79"/>
      <c r="BJ691" s="79"/>
      <c r="BK691" s="79"/>
      <c r="BL691" s="79"/>
      <c r="BM691" s="79"/>
      <c r="BN691" s="79"/>
      <c r="BO691" s="79"/>
      <c r="BP691" s="79"/>
      <c r="BQ691" s="79"/>
      <c r="BR691" s="79"/>
      <c r="BS691" s="79"/>
      <c r="BT691" s="79"/>
      <c r="BU691" s="79"/>
      <c r="BV691" s="79"/>
      <c r="BW691" s="79"/>
      <c r="BX691" s="79"/>
      <c r="BY691" s="79"/>
      <c r="BZ691" s="79"/>
      <c r="CA691" s="79"/>
    </row>
    <row r="692" spans="1:79" ht="15.7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  <c r="BA692" s="79"/>
      <c r="BB692" s="79"/>
      <c r="BC692" s="79"/>
      <c r="BD692" s="79"/>
      <c r="BE692" s="79"/>
      <c r="BF692" s="79"/>
      <c r="BG692" s="79"/>
      <c r="BH692" s="79"/>
      <c r="BI692" s="79"/>
      <c r="BJ692" s="79"/>
      <c r="BK692" s="79"/>
      <c r="BL692" s="79"/>
      <c r="BM692" s="79"/>
      <c r="BN692" s="79"/>
      <c r="BO692" s="79"/>
      <c r="BP692" s="79"/>
      <c r="BQ692" s="79"/>
      <c r="BR692" s="79"/>
      <c r="BS692" s="79"/>
      <c r="BT692" s="79"/>
      <c r="BU692" s="79"/>
      <c r="BV692" s="79"/>
      <c r="BW692" s="79"/>
      <c r="BX692" s="79"/>
      <c r="BY692" s="79"/>
      <c r="BZ692" s="79"/>
      <c r="CA692" s="79"/>
    </row>
    <row r="693" spans="1:79" ht="15.7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  <c r="BA693" s="79"/>
      <c r="BB693" s="79"/>
      <c r="BC693" s="79"/>
      <c r="BD693" s="79"/>
      <c r="BE693" s="79"/>
      <c r="BF693" s="79"/>
      <c r="BG693" s="79"/>
      <c r="BH693" s="79"/>
      <c r="BI693" s="79"/>
      <c r="BJ693" s="79"/>
      <c r="BK693" s="79"/>
      <c r="BL693" s="79"/>
      <c r="BM693" s="79"/>
      <c r="BN693" s="79"/>
      <c r="BO693" s="79"/>
      <c r="BP693" s="79"/>
      <c r="BQ693" s="79"/>
      <c r="BR693" s="79"/>
      <c r="BS693" s="79"/>
      <c r="BT693" s="79"/>
      <c r="BU693" s="79"/>
      <c r="BV693" s="79"/>
      <c r="BW693" s="79"/>
      <c r="BX693" s="79"/>
      <c r="BY693" s="79"/>
      <c r="BZ693" s="79"/>
      <c r="CA693" s="79"/>
    </row>
    <row r="694" spans="1:79" ht="15.7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  <c r="BQ694" s="79"/>
      <c r="BR694" s="79"/>
      <c r="BS694" s="79"/>
      <c r="BT694" s="79"/>
      <c r="BU694" s="79"/>
      <c r="BV694" s="79"/>
      <c r="BW694" s="79"/>
      <c r="BX694" s="79"/>
      <c r="BY694" s="79"/>
      <c r="BZ694" s="79"/>
      <c r="CA694" s="79"/>
    </row>
    <row r="695" spans="1:79" ht="15.7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  <c r="BA695" s="79"/>
      <c r="BB695" s="79"/>
      <c r="BC695" s="79"/>
      <c r="BD695" s="79"/>
      <c r="BE695" s="79"/>
      <c r="BF695" s="79"/>
      <c r="BG695" s="79"/>
      <c r="BH695" s="79"/>
      <c r="BI695" s="79"/>
      <c r="BJ695" s="79"/>
      <c r="BK695" s="79"/>
      <c r="BL695" s="79"/>
      <c r="BM695" s="79"/>
      <c r="BN695" s="79"/>
      <c r="BO695" s="79"/>
      <c r="BP695" s="79"/>
      <c r="BQ695" s="79"/>
      <c r="BR695" s="79"/>
      <c r="BS695" s="79"/>
      <c r="BT695" s="79"/>
      <c r="BU695" s="79"/>
      <c r="BV695" s="79"/>
      <c r="BW695" s="79"/>
      <c r="BX695" s="79"/>
      <c r="BY695" s="79"/>
      <c r="BZ695" s="79"/>
      <c r="CA695" s="79"/>
    </row>
    <row r="696" spans="1:79" ht="15.7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  <c r="BA696" s="79"/>
      <c r="BB696" s="79"/>
      <c r="BC696" s="79"/>
      <c r="BD696" s="79"/>
      <c r="BE696" s="79"/>
      <c r="BF696" s="79"/>
      <c r="BG696" s="79"/>
      <c r="BH696" s="79"/>
      <c r="BI696" s="79"/>
      <c r="BJ696" s="79"/>
      <c r="BK696" s="79"/>
      <c r="BL696" s="79"/>
      <c r="BM696" s="79"/>
      <c r="BN696" s="79"/>
      <c r="BO696" s="79"/>
      <c r="BP696" s="79"/>
      <c r="BQ696" s="79"/>
      <c r="BR696" s="79"/>
      <c r="BS696" s="79"/>
      <c r="BT696" s="79"/>
      <c r="BU696" s="79"/>
      <c r="BV696" s="79"/>
      <c r="BW696" s="79"/>
      <c r="BX696" s="79"/>
      <c r="BY696" s="79"/>
      <c r="BZ696" s="79"/>
      <c r="CA696" s="79"/>
    </row>
    <row r="697" spans="1:79" ht="15.7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  <c r="BA697" s="79"/>
      <c r="BB697" s="79"/>
      <c r="BC697" s="79"/>
      <c r="BD697" s="79"/>
      <c r="BE697" s="79"/>
      <c r="BF697" s="79"/>
      <c r="BG697" s="79"/>
      <c r="BH697" s="79"/>
      <c r="BI697" s="79"/>
      <c r="BJ697" s="79"/>
      <c r="BK697" s="79"/>
      <c r="BL697" s="79"/>
      <c r="BM697" s="79"/>
      <c r="BN697" s="79"/>
      <c r="BO697" s="79"/>
      <c r="BP697" s="79"/>
      <c r="BQ697" s="79"/>
      <c r="BR697" s="79"/>
      <c r="BS697" s="79"/>
      <c r="BT697" s="79"/>
      <c r="BU697" s="79"/>
      <c r="BV697" s="79"/>
      <c r="BW697" s="79"/>
      <c r="BX697" s="79"/>
      <c r="BY697" s="79"/>
      <c r="BZ697" s="79"/>
      <c r="CA697" s="79"/>
    </row>
    <row r="698" spans="1:79" ht="15.7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  <c r="BA698" s="79"/>
      <c r="BB698" s="79"/>
      <c r="BC698" s="79"/>
      <c r="BD698" s="79"/>
      <c r="BE698" s="79"/>
      <c r="BF698" s="79"/>
      <c r="BG698" s="79"/>
      <c r="BH698" s="79"/>
      <c r="BI698" s="79"/>
      <c r="BJ698" s="79"/>
      <c r="BK698" s="79"/>
      <c r="BL698" s="79"/>
      <c r="BM698" s="79"/>
      <c r="BN698" s="79"/>
      <c r="BO698" s="79"/>
      <c r="BP698" s="79"/>
      <c r="BQ698" s="79"/>
      <c r="BR698" s="79"/>
      <c r="BS698" s="79"/>
      <c r="BT698" s="79"/>
      <c r="BU698" s="79"/>
      <c r="BV698" s="79"/>
      <c r="BW698" s="79"/>
      <c r="BX698" s="79"/>
      <c r="BY698" s="79"/>
      <c r="BZ698" s="79"/>
      <c r="CA698" s="79"/>
    </row>
    <row r="699" spans="1:79" ht="15.7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  <c r="BK699" s="79"/>
      <c r="BL699" s="79"/>
      <c r="BM699" s="79"/>
      <c r="BN699" s="79"/>
      <c r="BO699" s="79"/>
      <c r="BP699" s="79"/>
      <c r="BQ699" s="79"/>
      <c r="BR699" s="79"/>
      <c r="BS699" s="79"/>
      <c r="BT699" s="79"/>
      <c r="BU699" s="79"/>
      <c r="BV699" s="79"/>
      <c r="BW699" s="79"/>
      <c r="BX699" s="79"/>
      <c r="BY699" s="79"/>
      <c r="BZ699" s="79"/>
      <c r="CA699" s="79"/>
    </row>
    <row r="700" spans="1:79" ht="15.7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  <c r="BA700" s="79"/>
      <c r="BB700" s="79"/>
      <c r="BC700" s="79"/>
      <c r="BD700" s="79"/>
      <c r="BE700" s="79"/>
      <c r="BF700" s="79"/>
      <c r="BG700" s="79"/>
      <c r="BH700" s="79"/>
      <c r="BI700" s="79"/>
      <c r="BJ700" s="79"/>
      <c r="BK700" s="79"/>
      <c r="BL700" s="79"/>
      <c r="BM700" s="79"/>
      <c r="BN700" s="79"/>
      <c r="BO700" s="79"/>
      <c r="BP700" s="79"/>
      <c r="BQ700" s="79"/>
      <c r="BR700" s="79"/>
      <c r="BS700" s="79"/>
      <c r="BT700" s="79"/>
      <c r="BU700" s="79"/>
      <c r="BV700" s="79"/>
      <c r="BW700" s="79"/>
      <c r="BX700" s="79"/>
      <c r="BY700" s="79"/>
      <c r="BZ700" s="79"/>
      <c r="CA700" s="79"/>
    </row>
    <row r="701" spans="1:79" ht="15.7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  <c r="BI701" s="79"/>
      <c r="BJ701" s="79"/>
      <c r="BK701" s="79"/>
      <c r="BL701" s="79"/>
      <c r="BM701" s="79"/>
      <c r="BN701" s="79"/>
      <c r="BO701" s="79"/>
      <c r="BP701" s="79"/>
      <c r="BQ701" s="79"/>
      <c r="BR701" s="79"/>
      <c r="BS701" s="79"/>
      <c r="BT701" s="79"/>
      <c r="BU701" s="79"/>
      <c r="BV701" s="79"/>
      <c r="BW701" s="79"/>
      <c r="BX701" s="79"/>
      <c r="BY701" s="79"/>
      <c r="BZ701" s="79"/>
      <c r="CA701" s="79"/>
    </row>
    <row r="702" spans="1:79" ht="15.7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  <c r="BI702" s="79"/>
      <c r="BJ702" s="79"/>
      <c r="BK702" s="79"/>
      <c r="BL702" s="79"/>
      <c r="BM702" s="79"/>
      <c r="BN702" s="79"/>
      <c r="BO702" s="79"/>
      <c r="BP702" s="79"/>
      <c r="BQ702" s="79"/>
      <c r="BR702" s="79"/>
      <c r="BS702" s="79"/>
      <c r="BT702" s="79"/>
      <c r="BU702" s="79"/>
      <c r="BV702" s="79"/>
      <c r="BW702" s="79"/>
      <c r="BX702" s="79"/>
      <c r="BY702" s="79"/>
      <c r="BZ702" s="79"/>
      <c r="CA702" s="79"/>
    </row>
    <row r="703" spans="1:79" ht="15.7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  <c r="BA703" s="79"/>
      <c r="BB703" s="79"/>
      <c r="BC703" s="79"/>
      <c r="BD703" s="79"/>
      <c r="BE703" s="79"/>
      <c r="BF703" s="79"/>
      <c r="BG703" s="79"/>
      <c r="BH703" s="79"/>
      <c r="BI703" s="79"/>
      <c r="BJ703" s="79"/>
      <c r="BK703" s="79"/>
      <c r="BL703" s="79"/>
      <c r="BM703" s="79"/>
      <c r="BN703" s="79"/>
      <c r="BO703" s="79"/>
      <c r="BP703" s="79"/>
      <c r="BQ703" s="79"/>
      <c r="BR703" s="79"/>
      <c r="BS703" s="79"/>
      <c r="BT703" s="79"/>
      <c r="BU703" s="79"/>
      <c r="BV703" s="79"/>
      <c r="BW703" s="79"/>
      <c r="BX703" s="79"/>
      <c r="BY703" s="79"/>
      <c r="BZ703" s="79"/>
      <c r="CA703" s="79"/>
    </row>
    <row r="704" spans="1:79" ht="15.7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  <c r="BA704" s="79"/>
      <c r="BB704" s="79"/>
      <c r="BC704" s="79"/>
      <c r="BD704" s="79"/>
      <c r="BE704" s="79"/>
      <c r="BF704" s="79"/>
      <c r="BG704" s="79"/>
      <c r="BH704" s="79"/>
      <c r="BI704" s="79"/>
      <c r="BJ704" s="79"/>
      <c r="BK704" s="79"/>
      <c r="BL704" s="79"/>
      <c r="BM704" s="79"/>
      <c r="BN704" s="79"/>
      <c r="BO704" s="79"/>
      <c r="BP704" s="79"/>
      <c r="BQ704" s="79"/>
      <c r="BR704" s="79"/>
      <c r="BS704" s="79"/>
      <c r="BT704" s="79"/>
      <c r="BU704" s="79"/>
      <c r="BV704" s="79"/>
      <c r="BW704" s="79"/>
      <c r="BX704" s="79"/>
      <c r="BY704" s="79"/>
      <c r="BZ704" s="79"/>
      <c r="CA704" s="79"/>
    </row>
    <row r="705" spans="1:79" ht="15.7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  <c r="BA705" s="79"/>
      <c r="BB705" s="79"/>
      <c r="BC705" s="79"/>
      <c r="BD705" s="79"/>
      <c r="BE705" s="79"/>
      <c r="BF705" s="79"/>
      <c r="BG705" s="79"/>
      <c r="BH705" s="79"/>
      <c r="BI705" s="79"/>
      <c r="BJ705" s="79"/>
      <c r="BK705" s="79"/>
      <c r="BL705" s="79"/>
      <c r="BM705" s="79"/>
      <c r="BN705" s="79"/>
      <c r="BO705" s="79"/>
      <c r="BP705" s="79"/>
      <c r="BQ705" s="79"/>
      <c r="BR705" s="79"/>
      <c r="BS705" s="79"/>
      <c r="BT705" s="79"/>
      <c r="BU705" s="79"/>
      <c r="BV705" s="79"/>
      <c r="BW705" s="79"/>
      <c r="BX705" s="79"/>
      <c r="BY705" s="79"/>
      <c r="BZ705" s="79"/>
      <c r="CA705" s="79"/>
    </row>
    <row r="706" spans="1:79" ht="15.7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  <c r="BA706" s="79"/>
      <c r="BB706" s="79"/>
      <c r="BC706" s="79"/>
      <c r="BD706" s="79"/>
      <c r="BE706" s="79"/>
      <c r="BF706" s="79"/>
      <c r="BG706" s="79"/>
      <c r="BH706" s="79"/>
      <c r="BI706" s="79"/>
      <c r="BJ706" s="79"/>
      <c r="BK706" s="79"/>
      <c r="BL706" s="79"/>
      <c r="BM706" s="79"/>
      <c r="BN706" s="79"/>
      <c r="BO706" s="79"/>
      <c r="BP706" s="79"/>
      <c r="BQ706" s="79"/>
      <c r="BR706" s="79"/>
      <c r="BS706" s="79"/>
      <c r="BT706" s="79"/>
      <c r="BU706" s="79"/>
      <c r="BV706" s="79"/>
      <c r="BW706" s="79"/>
      <c r="BX706" s="79"/>
      <c r="BY706" s="79"/>
      <c r="BZ706" s="79"/>
      <c r="CA706" s="79"/>
    </row>
    <row r="707" spans="1:79" ht="15.7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  <c r="BA707" s="79"/>
      <c r="BB707" s="79"/>
      <c r="BC707" s="79"/>
      <c r="BD707" s="79"/>
      <c r="BE707" s="79"/>
      <c r="BF707" s="79"/>
      <c r="BG707" s="79"/>
      <c r="BH707" s="79"/>
      <c r="BI707" s="79"/>
      <c r="BJ707" s="79"/>
      <c r="BK707" s="79"/>
      <c r="BL707" s="79"/>
      <c r="BM707" s="79"/>
      <c r="BN707" s="79"/>
      <c r="BO707" s="79"/>
      <c r="BP707" s="79"/>
      <c r="BQ707" s="79"/>
      <c r="BR707" s="79"/>
      <c r="BS707" s="79"/>
      <c r="BT707" s="79"/>
      <c r="BU707" s="79"/>
      <c r="BV707" s="79"/>
      <c r="BW707" s="79"/>
      <c r="BX707" s="79"/>
      <c r="BY707" s="79"/>
      <c r="BZ707" s="79"/>
      <c r="CA707" s="79"/>
    </row>
    <row r="708" spans="1:79" ht="15.7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  <c r="BA708" s="79"/>
      <c r="BB708" s="79"/>
      <c r="BC708" s="79"/>
      <c r="BD708" s="79"/>
      <c r="BE708" s="79"/>
      <c r="BF708" s="79"/>
      <c r="BG708" s="79"/>
      <c r="BH708" s="79"/>
      <c r="BI708" s="79"/>
      <c r="BJ708" s="79"/>
      <c r="BK708" s="79"/>
      <c r="BL708" s="79"/>
      <c r="BM708" s="79"/>
      <c r="BN708" s="79"/>
      <c r="BO708" s="79"/>
      <c r="BP708" s="79"/>
      <c r="BQ708" s="79"/>
      <c r="BR708" s="79"/>
      <c r="BS708" s="79"/>
      <c r="BT708" s="79"/>
      <c r="BU708" s="79"/>
      <c r="BV708" s="79"/>
      <c r="BW708" s="79"/>
      <c r="BX708" s="79"/>
      <c r="BY708" s="79"/>
      <c r="BZ708" s="79"/>
      <c r="CA708" s="79"/>
    </row>
    <row r="709" spans="1:79" ht="15.7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  <c r="BA709" s="79"/>
      <c r="BB709" s="79"/>
      <c r="BC709" s="79"/>
      <c r="BD709" s="79"/>
      <c r="BE709" s="79"/>
      <c r="BF709" s="79"/>
      <c r="BG709" s="79"/>
      <c r="BH709" s="79"/>
      <c r="BI709" s="79"/>
      <c r="BJ709" s="79"/>
      <c r="BK709" s="79"/>
      <c r="BL709" s="79"/>
      <c r="BM709" s="79"/>
      <c r="BN709" s="79"/>
      <c r="BO709" s="79"/>
      <c r="BP709" s="79"/>
      <c r="BQ709" s="79"/>
      <c r="BR709" s="79"/>
      <c r="BS709" s="79"/>
      <c r="BT709" s="79"/>
      <c r="BU709" s="79"/>
      <c r="BV709" s="79"/>
      <c r="BW709" s="79"/>
      <c r="BX709" s="79"/>
      <c r="BY709" s="79"/>
      <c r="BZ709" s="79"/>
      <c r="CA709" s="79"/>
    </row>
    <row r="710" spans="1:79" ht="15.7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  <c r="BA710" s="79"/>
      <c r="BB710" s="79"/>
      <c r="BC710" s="79"/>
      <c r="BD710" s="79"/>
      <c r="BE710" s="79"/>
      <c r="BF710" s="79"/>
      <c r="BG710" s="79"/>
      <c r="BH710" s="79"/>
      <c r="BI710" s="79"/>
      <c r="BJ710" s="79"/>
      <c r="BK710" s="79"/>
      <c r="BL710" s="79"/>
      <c r="BM710" s="79"/>
      <c r="BN710" s="79"/>
      <c r="BO710" s="79"/>
      <c r="BP710" s="79"/>
      <c r="BQ710" s="79"/>
      <c r="BR710" s="79"/>
      <c r="BS710" s="79"/>
      <c r="BT710" s="79"/>
      <c r="BU710" s="79"/>
      <c r="BV710" s="79"/>
      <c r="BW710" s="79"/>
      <c r="BX710" s="79"/>
      <c r="BY710" s="79"/>
      <c r="BZ710" s="79"/>
      <c r="CA710" s="79"/>
    </row>
    <row r="711" spans="1:79" ht="15.7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  <c r="BA711" s="79"/>
      <c r="BB711" s="79"/>
      <c r="BC711" s="79"/>
      <c r="BD711" s="79"/>
      <c r="BE711" s="79"/>
      <c r="BF711" s="79"/>
      <c r="BG711" s="79"/>
      <c r="BH711" s="79"/>
      <c r="BI711" s="79"/>
      <c r="BJ711" s="79"/>
      <c r="BK711" s="79"/>
      <c r="BL711" s="79"/>
      <c r="BM711" s="79"/>
      <c r="BN711" s="79"/>
      <c r="BO711" s="79"/>
      <c r="BP711" s="79"/>
      <c r="BQ711" s="79"/>
      <c r="BR711" s="79"/>
      <c r="BS711" s="79"/>
      <c r="BT711" s="79"/>
      <c r="BU711" s="79"/>
      <c r="BV711" s="79"/>
      <c r="BW711" s="79"/>
      <c r="BX711" s="79"/>
      <c r="BY711" s="79"/>
      <c r="BZ711" s="79"/>
      <c r="CA711" s="79"/>
    </row>
    <row r="712" spans="1:79" ht="15.7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  <c r="BA712" s="79"/>
      <c r="BB712" s="79"/>
      <c r="BC712" s="79"/>
      <c r="BD712" s="79"/>
      <c r="BE712" s="79"/>
      <c r="BF712" s="79"/>
      <c r="BG712" s="79"/>
      <c r="BH712" s="79"/>
      <c r="BI712" s="79"/>
      <c r="BJ712" s="79"/>
      <c r="BK712" s="79"/>
      <c r="BL712" s="79"/>
      <c r="BM712" s="79"/>
      <c r="BN712" s="79"/>
      <c r="BO712" s="79"/>
      <c r="BP712" s="79"/>
      <c r="BQ712" s="79"/>
      <c r="BR712" s="79"/>
      <c r="BS712" s="79"/>
      <c r="BT712" s="79"/>
      <c r="BU712" s="79"/>
      <c r="BV712" s="79"/>
      <c r="BW712" s="79"/>
      <c r="BX712" s="79"/>
      <c r="BY712" s="79"/>
      <c r="BZ712" s="79"/>
      <c r="CA712" s="79"/>
    </row>
    <row r="713" spans="1:79" ht="15.7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  <c r="BA713" s="79"/>
      <c r="BB713" s="79"/>
      <c r="BC713" s="79"/>
      <c r="BD713" s="79"/>
      <c r="BE713" s="79"/>
      <c r="BF713" s="79"/>
      <c r="BG713" s="79"/>
      <c r="BH713" s="79"/>
      <c r="BI713" s="79"/>
      <c r="BJ713" s="79"/>
      <c r="BK713" s="79"/>
      <c r="BL713" s="79"/>
      <c r="BM713" s="79"/>
      <c r="BN713" s="79"/>
      <c r="BO713" s="79"/>
      <c r="BP713" s="79"/>
      <c r="BQ713" s="79"/>
      <c r="BR713" s="79"/>
      <c r="BS713" s="79"/>
      <c r="BT713" s="79"/>
      <c r="BU713" s="79"/>
      <c r="BV713" s="79"/>
      <c r="BW713" s="79"/>
      <c r="BX713" s="79"/>
      <c r="BY713" s="79"/>
      <c r="BZ713" s="79"/>
      <c r="CA713" s="79"/>
    </row>
    <row r="714" spans="1:79" ht="15.7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  <c r="BA714" s="79"/>
      <c r="BB714" s="79"/>
      <c r="BC714" s="79"/>
      <c r="BD714" s="79"/>
      <c r="BE714" s="79"/>
      <c r="BF714" s="79"/>
      <c r="BG714" s="79"/>
      <c r="BH714" s="79"/>
      <c r="BI714" s="79"/>
      <c r="BJ714" s="79"/>
      <c r="BK714" s="79"/>
      <c r="BL714" s="79"/>
      <c r="BM714" s="79"/>
      <c r="BN714" s="79"/>
      <c r="BO714" s="79"/>
      <c r="BP714" s="79"/>
      <c r="BQ714" s="79"/>
      <c r="BR714" s="79"/>
      <c r="BS714" s="79"/>
      <c r="BT714" s="79"/>
      <c r="BU714" s="79"/>
      <c r="BV714" s="79"/>
      <c r="BW714" s="79"/>
      <c r="BX714" s="79"/>
      <c r="BY714" s="79"/>
      <c r="BZ714" s="79"/>
      <c r="CA714" s="79"/>
    </row>
    <row r="715" spans="1:79" ht="15.7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  <c r="BA715" s="79"/>
      <c r="BB715" s="79"/>
      <c r="BC715" s="79"/>
      <c r="BD715" s="79"/>
      <c r="BE715" s="79"/>
      <c r="BF715" s="79"/>
      <c r="BG715" s="79"/>
      <c r="BH715" s="79"/>
      <c r="BI715" s="79"/>
      <c r="BJ715" s="79"/>
      <c r="BK715" s="79"/>
      <c r="BL715" s="79"/>
      <c r="BM715" s="79"/>
      <c r="BN715" s="79"/>
      <c r="BO715" s="79"/>
      <c r="BP715" s="79"/>
      <c r="BQ715" s="79"/>
      <c r="BR715" s="79"/>
      <c r="BS715" s="79"/>
      <c r="BT715" s="79"/>
      <c r="BU715" s="79"/>
      <c r="BV715" s="79"/>
      <c r="BW715" s="79"/>
      <c r="BX715" s="79"/>
      <c r="BY715" s="79"/>
      <c r="BZ715" s="79"/>
      <c r="CA715" s="79"/>
    </row>
    <row r="716" spans="1:79" ht="15.7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  <c r="BA716" s="79"/>
      <c r="BB716" s="79"/>
      <c r="BC716" s="79"/>
      <c r="BD716" s="79"/>
      <c r="BE716" s="79"/>
      <c r="BF716" s="79"/>
      <c r="BG716" s="79"/>
      <c r="BH716" s="79"/>
      <c r="BI716" s="79"/>
      <c r="BJ716" s="79"/>
      <c r="BK716" s="79"/>
      <c r="BL716" s="79"/>
      <c r="BM716" s="79"/>
      <c r="BN716" s="79"/>
      <c r="BO716" s="79"/>
      <c r="BP716" s="79"/>
      <c r="BQ716" s="79"/>
      <c r="BR716" s="79"/>
      <c r="BS716" s="79"/>
      <c r="BT716" s="79"/>
      <c r="BU716" s="79"/>
      <c r="BV716" s="79"/>
      <c r="BW716" s="79"/>
      <c r="BX716" s="79"/>
      <c r="BY716" s="79"/>
      <c r="BZ716" s="79"/>
      <c r="CA716" s="79"/>
    </row>
    <row r="717" spans="1:79" ht="15.7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  <c r="BK717" s="79"/>
      <c r="BL717" s="79"/>
      <c r="BM717" s="79"/>
      <c r="BN717" s="79"/>
      <c r="BO717" s="79"/>
      <c r="BP717" s="79"/>
      <c r="BQ717" s="79"/>
      <c r="BR717" s="79"/>
      <c r="BS717" s="79"/>
      <c r="BT717" s="79"/>
      <c r="BU717" s="79"/>
      <c r="BV717" s="79"/>
      <c r="BW717" s="79"/>
      <c r="BX717" s="79"/>
      <c r="BY717" s="79"/>
      <c r="BZ717" s="79"/>
      <c r="CA717" s="79"/>
    </row>
    <row r="718" spans="1:79" ht="15.7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  <c r="BA718" s="79"/>
      <c r="BB718" s="79"/>
      <c r="BC718" s="79"/>
      <c r="BD718" s="79"/>
      <c r="BE718" s="79"/>
      <c r="BF718" s="79"/>
      <c r="BG718" s="79"/>
      <c r="BH718" s="79"/>
      <c r="BI718" s="79"/>
      <c r="BJ718" s="79"/>
      <c r="BK718" s="79"/>
      <c r="BL718" s="79"/>
      <c r="BM718" s="79"/>
      <c r="BN718" s="79"/>
      <c r="BO718" s="79"/>
      <c r="BP718" s="79"/>
      <c r="BQ718" s="79"/>
      <c r="BR718" s="79"/>
      <c r="BS718" s="79"/>
      <c r="BT718" s="79"/>
      <c r="BU718" s="79"/>
      <c r="BV718" s="79"/>
      <c r="BW718" s="79"/>
      <c r="BX718" s="79"/>
      <c r="BY718" s="79"/>
      <c r="BZ718" s="79"/>
      <c r="CA718" s="79"/>
    </row>
    <row r="719" spans="1:79" ht="15.7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  <c r="BA719" s="79"/>
      <c r="BB719" s="79"/>
      <c r="BC719" s="79"/>
      <c r="BD719" s="79"/>
      <c r="BE719" s="79"/>
      <c r="BF719" s="79"/>
      <c r="BG719" s="79"/>
      <c r="BH719" s="79"/>
      <c r="BI719" s="79"/>
      <c r="BJ719" s="79"/>
      <c r="BK719" s="79"/>
      <c r="BL719" s="79"/>
      <c r="BM719" s="79"/>
      <c r="BN719" s="79"/>
      <c r="BO719" s="79"/>
      <c r="BP719" s="79"/>
      <c r="BQ719" s="79"/>
      <c r="BR719" s="79"/>
      <c r="BS719" s="79"/>
      <c r="BT719" s="79"/>
      <c r="BU719" s="79"/>
      <c r="BV719" s="79"/>
      <c r="BW719" s="79"/>
      <c r="BX719" s="79"/>
      <c r="BY719" s="79"/>
      <c r="BZ719" s="79"/>
      <c r="CA719" s="79"/>
    </row>
    <row r="720" spans="1:79" ht="15.7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  <c r="BA720" s="79"/>
      <c r="BB720" s="79"/>
      <c r="BC720" s="79"/>
      <c r="BD720" s="79"/>
      <c r="BE720" s="79"/>
      <c r="BF720" s="79"/>
      <c r="BG720" s="79"/>
      <c r="BH720" s="79"/>
      <c r="BI720" s="79"/>
      <c r="BJ720" s="79"/>
      <c r="BK720" s="79"/>
      <c r="BL720" s="79"/>
      <c r="BM720" s="79"/>
      <c r="BN720" s="79"/>
      <c r="BO720" s="79"/>
      <c r="BP720" s="79"/>
      <c r="BQ720" s="79"/>
      <c r="BR720" s="79"/>
      <c r="BS720" s="79"/>
      <c r="BT720" s="79"/>
      <c r="BU720" s="79"/>
      <c r="BV720" s="79"/>
      <c r="BW720" s="79"/>
      <c r="BX720" s="79"/>
      <c r="BY720" s="79"/>
      <c r="BZ720" s="79"/>
      <c r="CA720" s="79"/>
    </row>
    <row r="721" spans="1:79" ht="15.7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  <c r="BA721" s="79"/>
      <c r="BB721" s="79"/>
      <c r="BC721" s="79"/>
      <c r="BD721" s="79"/>
      <c r="BE721" s="79"/>
      <c r="BF721" s="79"/>
      <c r="BG721" s="79"/>
      <c r="BH721" s="79"/>
      <c r="BI721" s="79"/>
      <c r="BJ721" s="79"/>
      <c r="BK721" s="79"/>
      <c r="BL721" s="79"/>
      <c r="BM721" s="79"/>
      <c r="BN721" s="79"/>
      <c r="BO721" s="79"/>
      <c r="BP721" s="79"/>
      <c r="BQ721" s="79"/>
      <c r="BR721" s="79"/>
      <c r="BS721" s="79"/>
      <c r="BT721" s="79"/>
      <c r="BU721" s="79"/>
      <c r="BV721" s="79"/>
      <c r="BW721" s="79"/>
      <c r="BX721" s="79"/>
      <c r="BY721" s="79"/>
      <c r="BZ721" s="79"/>
      <c r="CA721" s="79"/>
    </row>
    <row r="722" spans="1:79" ht="15.7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  <c r="BA722" s="79"/>
      <c r="BB722" s="79"/>
      <c r="BC722" s="79"/>
      <c r="BD722" s="79"/>
      <c r="BE722" s="79"/>
      <c r="BF722" s="79"/>
      <c r="BG722" s="79"/>
      <c r="BH722" s="79"/>
      <c r="BI722" s="79"/>
      <c r="BJ722" s="79"/>
      <c r="BK722" s="79"/>
      <c r="BL722" s="79"/>
      <c r="BM722" s="79"/>
      <c r="BN722" s="79"/>
      <c r="BO722" s="79"/>
      <c r="BP722" s="79"/>
      <c r="BQ722" s="79"/>
      <c r="BR722" s="79"/>
      <c r="BS722" s="79"/>
      <c r="BT722" s="79"/>
      <c r="BU722" s="79"/>
      <c r="BV722" s="79"/>
      <c r="BW722" s="79"/>
      <c r="BX722" s="79"/>
      <c r="BY722" s="79"/>
      <c r="BZ722" s="79"/>
      <c r="CA722" s="79"/>
    </row>
    <row r="723" spans="1:79" ht="15.7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  <c r="BA723" s="79"/>
      <c r="BB723" s="79"/>
      <c r="BC723" s="79"/>
      <c r="BD723" s="79"/>
      <c r="BE723" s="79"/>
      <c r="BF723" s="79"/>
      <c r="BG723" s="79"/>
      <c r="BH723" s="79"/>
      <c r="BI723" s="79"/>
      <c r="BJ723" s="79"/>
      <c r="BK723" s="79"/>
      <c r="BL723" s="79"/>
      <c r="BM723" s="79"/>
      <c r="BN723" s="79"/>
      <c r="BO723" s="79"/>
      <c r="BP723" s="79"/>
      <c r="BQ723" s="79"/>
      <c r="BR723" s="79"/>
      <c r="BS723" s="79"/>
      <c r="BT723" s="79"/>
      <c r="BU723" s="79"/>
      <c r="BV723" s="79"/>
      <c r="BW723" s="79"/>
      <c r="BX723" s="79"/>
      <c r="BY723" s="79"/>
      <c r="BZ723" s="79"/>
      <c r="CA723" s="79"/>
    </row>
    <row r="724" spans="1:79" ht="15.7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  <c r="AT724" s="79"/>
      <c r="AU724" s="79"/>
      <c r="AV724" s="79"/>
      <c r="AW724" s="79"/>
      <c r="AX724" s="79"/>
      <c r="AY724" s="79"/>
      <c r="AZ724" s="79"/>
      <c r="BA724" s="79"/>
      <c r="BB724" s="79"/>
      <c r="BC724" s="79"/>
      <c r="BD724" s="79"/>
      <c r="BE724" s="79"/>
      <c r="BF724" s="79"/>
      <c r="BG724" s="79"/>
      <c r="BH724" s="79"/>
      <c r="BI724" s="79"/>
      <c r="BJ724" s="79"/>
      <c r="BK724" s="79"/>
      <c r="BL724" s="79"/>
      <c r="BM724" s="79"/>
      <c r="BN724" s="79"/>
      <c r="BO724" s="79"/>
      <c r="BP724" s="79"/>
      <c r="BQ724" s="79"/>
      <c r="BR724" s="79"/>
      <c r="BS724" s="79"/>
      <c r="BT724" s="79"/>
      <c r="BU724" s="79"/>
      <c r="BV724" s="79"/>
      <c r="BW724" s="79"/>
      <c r="BX724" s="79"/>
      <c r="BY724" s="79"/>
      <c r="BZ724" s="79"/>
      <c r="CA724" s="79"/>
    </row>
    <row r="725" spans="1:79" ht="15.7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  <c r="AT725" s="79"/>
      <c r="AU725" s="79"/>
      <c r="AV725" s="79"/>
      <c r="AW725" s="79"/>
      <c r="AX725" s="79"/>
      <c r="AY725" s="79"/>
      <c r="AZ725" s="79"/>
      <c r="BA725" s="79"/>
      <c r="BB725" s="79"/>
      <c r="BC725" s="79"/>
      <c r="BD725" s="79"/>
      <c r="BE725" s="79"/>
      <c r="BF725" s="79"/>
      <c r="BG725" s="79"/>
      <c r="BH725" s="79"/>
      <c r="BI725" s="79"/>
      <c r="BJ725" s="79"/>
      <c r="BK725" s="79"/>
      <c r="BL725" s="79"/>
      <c r="BM725" s="79"/>
      <c r="BN725" s="79"/>
      <c r="BO725" s="79"/>
      <c r="BP725" s="79"/>
      <c r="BQ725" s="79"/>
      <c r="BR725" s="79"/>
      <c r="BS725" s="79"/>
      <c r="BT725" s="79"/>
      <c r="BU725" s="79"/>
      <c r="BV725" s="79"/>
      <c r="BW725" s="79"/>
      <c r="BX725" s="79"/>
      <c r="BY725" s="79"/>
      <c r="BZ725" s="79"/>
      <c r="CA725" s="79"/>
    </row>
    <row r="726" spans="1:79" ht="15.7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  <c r="BA726" s="79"/>
      <c r="BB726" s="79"/>
      <c r="BC726" s="79"/>
      <c r="BD726" s="79"/>
      <c r="BE726" s="79"/>
      <c r="BF726" s="79"/>
      <c r="BG726" s="79"/>
      <c r="BH726" s="79"/>
      <c r="BI726" s="79"/>
      <c r="BJ726" s="79"/>
      <c r="BK726" s="79"/>
      <c r="BL726" s="79"/>
      <c r="BM726" s="79"/>
      <c r="BN726" s="79"/>
      <c r="BO726" s="79"/>
      <c r="BP726" s="79"/>
      <c r="BQ726" s="79"/>
      <c r="BR726" s="79"/>
      <c r="BS726" s="79"/>
      <c r="BT726" s="79"/>
      <c r="BU726" s="79"/>
      <c r="BV726" s="79"/>
      <c r="BW726" s="79"/>
      <c r="BX726" s="79"/>
      <c r="BY726" s="79"/>
      <c r="BZ726" s="79"/>
      <c r="CA726" s="79"/>
    </row>
    <row r="727" spans="1:79" ht="15.7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  <c r="AT727" s="79"/>
      <c r="AU727" s="79"/>
      <c r="AV727" s="79"/>
      <c r="AW727" s="79"/>
      <c r="AX727" s="79"/>
      <c r="AY727" s="79"/>
      <c r="AZ727" s="79"/>
      <c r="BA727" s="79"/>
      <c r="BB727" s="79"/>
      <c r="BC727" s="79"/>
      <c r="BD727" s="79"/>
      <c r="BE727" s="79"/>
      <c r="BF727" s="79"/>
      <c r="BG727" s="79"/>
      <c r="BH727" s="79"/>
      <c r="BI727" s="79"/>
      <c r="BJ727" s="79"/>
      <c r="BK727" s="79"/>
      <c r="BL727" s="79"/>
      <c r="BM727" s="79"/>
      <c r="BN727" s="79"/>
      <c r="BO727" s="79"/>
      <c r="BP727" s="79"/>
      <c r="BQ727" s="79"/>
      <c r="BR727" s="79"/>
      <c r="BS727" s="79"/>
      <c r="BT727" s="79"/>
      <c r="BU727" s="79"/>
      <c r="BV727" s="79"/>
      <c r="BW727" s="79"/>
      <c r="BX727" s="79"/>
      <c r="BY727" s="79"/>
      <c r="BZ727" s="79"/>
      <c r="CA727" s="79"/>
    </row>
    <row r="728" spans="1:79" ht="15.7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  <c r="AT728" s="79"/>
      <c r="AU728" s="79"/>
      <c r="AV728" s="79"/>
      <c r="AW728" s="79"/>
      <c r="AX728" s="79"/>
      <c r="AY728" s="79"/>
      <c r="AZ728" s="79"/>
      <c r="BA728" s="79"/>
      <c r="BB728" s="79"/>
      <c r="BC728" s="79"/>
      <c r="BD728" s="79"/>
      <c r="BE728" s="79"/>
      <c r="BF728" s="79"/>
      <c r="BG728" s="79"/>
      <c r="BH728" s="79"/>
      <c r="BI728" s="79"/>
      <c r="BJ728" s="79"/>
      <c r="BK728" s="79"/>
      <c r="BL728" s="79"/>
      <c r="BM728" s="79"/>
      <c r="BN728" s="79"/>
      <c r="BO728" s="79"/>
      <c r="BP728" s="79"/>
      <c r="BQ728" s="79"/>
      <c r="BR728" s="79"/>
      <c r="BS728" s="79"/>
      <c r="BT728" s="79"/>
      <c r="BU728" s="79"/>
      <c r="BV728" s="79"/>
      <c r="BW728" s="79"/>
      <c r="BX728" s="79"/>
      <c r="BY728" s="79"/>
      <c r="BZ728" s="79"/>
      <c r="CA728" s="79"/>
    </row>
    <row r="729" spans="1:79" ht="15.7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  <c r="AT729" s="79"/>
      <c r="AU729" s="79"/>
      <c r="AV729" s="79"/>
      <c r="AW729" s="79"/>
      <c r="AX729" s="79"/>
      <c r="AY729" s="79"/>
      <c r="AZ729" s="79"/>
      <c r="BA729" s="79"/>
      <c r="BB729" s="79"/>
      <c r="BC729" s="79"/>
      <c r="BD729" s="79"/>
      <c r="BE729" s="79"/>
      <c r="BF729" s="79"/>
      <c r="BG729" s="79"/>
      <c r="BH729" s="79"/>
      <c r="BI729" s="79"/>
      <c r="BJ729" s="79"/>
      <c r="BK729" s="79"/>
      <c r="BL729" s="79"/>
      <c r="BM729" s="79"/>
      <c r="BN729" s="79"/>
      <c r="BO729" s="79"/>
      <c r="BP729" s="79"/>
      <c r="BQ729" s="79"/>
      <c r="BR729" s="79"/>
      <c r="BS729" s="79"/>
      <c r="BT729" s="79"/>
      <c r="BU729" s="79"/>
      <c r="BV729" s="79"/>
      <c r="BW729" s="79"/>
      <c r="BX729" s="79"/>
      <c r="BY729" s="79"/>
      <c r="BZ729" s="79"/>
      <c r="CA729" s="79"/>
    </row>
    <row r="730" spans="1:79" ht="15.7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  <c r="AT730" s="79"/>
      <c r="AU730" s="79"/>
      <c r="AV730" s="79"/>
      <c r="AW730" s="79"/>
      <c r="AX730" s="79"/>
      <c r="AY730" s="79"/>
      <c r="AZ730" s="79"/>
      <c r="BA730" s="79"/>
      <c r="BB730" s="79"/>
      <c r="BC730" s="79"/>
      <c r="BD730" s="79"/>
      <c r="BE730" s="79"/>
      <c r="BF730" s="79"/>
      <c r="BG730" s="79"/>
      <c r="BH730" s="79"/>
      <c r="BI730" s="79"/>
      <c r="BJ730" s="79"/>
      <c r="BK730" s="79"/>
      <c r="BL730" s="79"/>
      <c r="BM730" s="79"/>
      <c r="BN730" s="79"/>
      <c r="BO730" s="79"/>
      <c r="BP730" s="79"/>
      <c r="BQ730" s="79"/>
      <c r="BR730" s="79"/>
      <c r="BS730" s="79"/>
      <c r="BT730" s="79"/>
      <c r="BU730" s="79"/>
      <c r="BV730" s="79"/>
      <c r="BW730" s="79"/>
      <c r="BX730" s="79"/>
      <c r="BY730" s="79"/>
      <c r="BZ730" s="79"/>
      <c r="CA730" s="79"/>
    </row>
    <row r="731" spans="1:79" ht="15.7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  <c r="AT731" s="79"/>
      <c r="AU731" s="79"/>
      <c r="AV731" s="79"/>
      <c r="AW731" s="79"/>
      <c r="AX731" s="79"/>
      <c r="AY731" s="79"/>
      <c r="AZ731" s="79"/>
      <c r="BA731" s="79"/>
      <c r="BB731" s="79"/>
      <c r="BC731" s="79"/>
      <c r="BD731" s="79"/>
      <c r="BE731" s="79"/>
      <c r="BF731" s="79"/>
      <c r="BG731" s="79"/>
      <c r="BH731" s="79"/>
      <c r="BI731" s="79"/>
      <c r="BJ731" s="79"/>
      <c r="BK731" s="79"/>
      <c r="BL731" s="79"/>
      <c r="BM731" s="79"/>
      <c r="BN731" s="79"/>
      <c r="BO731" s="79"/>
      <c r="BP731" s="79"/>
      <c r="BQ731" s="79"/>
      <c r="BR731" s="79"/>
      <c r="BS731" s="79"/>
      <c r="BT731" s="79"/>
      <c r="BU731" s="79"/>
      <c r="BV731" s="79"/>
      <c r="BW731" s="79"/>
      <c r="BX731" s="79"/>
      <c r="BY731" s="79"/>
      <c r="BZ731" s="79"/>
      <c r="CA731" s="79"/>
    </row>
    <row r="732" spans="1:79" ht="15.7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  <c r="AW732" s="79"/>
      <c r="AX732" s="79"/>
      <c r="AY732" s="79"/>
      <c r="AZ732" s="79"/>
      <c r="BA732" s="79"/>
      <c r="BB732" s="79"/>
      <c r="BC732" s="79"/>
      <c r="BD732" s="79"/>
      <c r="BE732" s="79"/>
      <c r="BF732" s="79"/>
      <c r="BG732" s="79"/>
      <c r="BH732" s="79"/>
      <c r="BI732" s="79"/>
      <c r="BJ732" s="79"/>
      <c r="BK732" s="79"/>
      <c r="BL732" s="79"/>
      <c r="BM732" s="79"/>
      <c r="BN732" s="79"/>
      <c r="BO732" s="79"/>
      <c r="BP732" s="79"/>
      <c r="BQ732" s="79"/>
      <c r="BR732" s="79"/>
      <c r="BS732" s="79"/>
      <c r="BT732" s="79"/>
      <c r="BU732" s="79"/>
      <c r="BV732" s="79"/>
      <c r="BW732" s="79"/>
      <c r="BX732" s="79"/>
      <c r="BY732" s="79"/>
      <c r="BZ732" s="79"/>
      <c r="CA732" s="79"/>
    </row>
    <row r="733" spans="1:79" ht="15.7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  <c r="AT733" s="79"/>
      <c r="AU733" s="79"/>
      <c r="AV733" s="79"/>
      <c r="AW733" s="79"/>
      <c r="AX733" s="79"/>
      <c r="AY733" s="79"/>
      <c r="AZ733" s="79"/>
      <c r="BA733" s="79"/>
      <c r="BB733" s="79"/>
      <c r="BC733" s="79"/>
      <c r="BD733" s="79"/>
      <c r="BE733" s="79"/>
      <c r="BF733" s="79"/>
      <c r="BG733" s="79"/>
      <c r="BH733" s="79"/>
      <c r="BI733" s="79"/>
      <c r="BJ733" s="79"/>
      <c r="BK733" s="79"/>
      <c r="BL733" s="79"/>
      <c r="BM733" s="79"/>
      <c r="BN733" s="79"/>
      <c r="BO733" s="79"/>
      <c r="BP733" s="79"/>
      <c r="BQ733" s="79"/>
      <c r="BR733" s="79"/>
      <c r="BS733" s="79"/>
      <c r="BT733" s="79"/>
      <c r="BU733" s="79"/>
      <c r="BV733" s="79"/>
      <c r="BW733" s="79"/>
      <c r="BX733" s="79"/>
      <c r="BY733" s="79"/>
      <c r="BZ733" s="79"/>
      <c r="CA733" s="79"/>
    </row>
    <row r="734" spans="1:79" ht="15.7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  <c r="AT734" s="79"/>
      <c r="AU734" s="79"/>
      <c r="AV734" s="79"/>
      <c r="AW734" s="79"/>
      <c r="AX734" s="79"/>
      <c r="AY734" s="79"/>
      <c r="AZ734" s="79"/>
      <c r="BA734" s="79"/>
      <c r="BB734" s="79"/>
      <c r="BC734" s="79"/>
      <c r="BD734" s="79"/>
      <c r="BE734" s="79"/>
      <c r="BF734" s="79"/>
      <c r="BG734" s="79"/>
      <c r="BH734" s="79"/>
      <c r="BI734" s="79"/>
      <c r="BJ734" s="79"/>
      <c r="BK734" s="79"/>
      <c r="BL734" s="79"/>
      <c r="BM734" s="79"/>
      <c r="BN734" s="79"/>
      <c r="BO734" s="79"/>
      <c r="BP734" s="79"/>
      <c r="BQ734" s="79"/>
      <c r="BR734" s="79"/>
      <c r="BS734" s="79"/>
      <c r="BT734" s="79"/>
      <c r="BU734" s="79"/>
      <c r="BV734" s="79"/>
      <c r="BW734" s="79"/>
      <c r="BX734" s="79"/>
      <c r="BY734" s="79"/>
      <c r="BZ734" s="79"/>
      <c r="CA734" s="79"/>
    </row>
    <row r="735" spans="1:79" ht="15.7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  <c r="AT735" s="79"/>
      <c r="AU735" s="79"/>
      <c r="AV735" s="79"/>
      <c r="AW735" s="79"/>
      <c r="AX735" s="79"/>
      <c r="AY735" s="79"/>
      <c r="AZ735" s="79"/>
      <c r="BA735" s="79"/>
      <c r="BB735" s="79"/>
      <c r="BC735" s="79"/>
      <c r="BD735" s="79"/>
      <c r="BE735" s="79"/>
      <c r="BF735" s="79"/>
      <c r="BG735" s="79"/>
      <c r="BH735" s="79"/>
      <c r="BI735" s="79"/>
      <c r="BJ735" s="79"/>
      <c r="BK735" s="79"/>
      <c r="BL735" s="79"/>
      <c r="BM735" s="79"/>
      <c r="BN735" s="79"/>
      <c r="BO735" s="79"/>
      <c r="BP735" s="79"/>
      <c r="BQ735" s="79"/>
      <c r="BR735" s="79"/>
      <c r="BS735" s="79"/>
      <c r="BT735" s="79"/>
      <c r="BU735" s="79"/>
      <c r="BV735" s="79"/>
      <c r="BW735" s="79"/>
      <c r="BX735" s="79"/>
      <c r="BY735" s="79"/>
      <c r="BZ735" s="79"/>
      <c r="CA735" s="79"/>
    </row>
    <row r="736" spans="1:79" ht="15.7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  <c r="BA736" s="79"/>
      <c r="BB736" s="79"/>
      <c r="BC736" s="79"/>
      <c r="BD736" s="79"/>
      <c r="BE736" s="79"/>
      <c r="BF736" s="79"/>
      <c r="BG736" s="79"/>
      <c r="BH736" s="79"/>
      <c r="BI736" s="79"/>
      <c r="BJ736" s="79"/>
      <c r="BK736" s="79"/>
      <c r="BL736" s="79"/>
      <c r="BM736" s="79"/>
      <c r="BN736" s="79"/>
      <c r="BO736" s="79"/>
      <c r="BP736" s="79"/>
      <c r="BQ736" s="79"/>
      <c r="BR736" s="79"/>
      <c r="BS736" s="79"/>
      <c r="BT736" s="79"/>
      <c r="BU736" s="79"/>
      <c r="BV736" s="79"/>
      <c r="BW736" s="79"/>
      <c r="BX736" s="79"/>
      <c r="BY736" s="79"/>
      <c r="BZ736" s="79"/>
      <c r="CA736" s="79"/>
    </row>
    <row r="737" spans="1:79" ht="15.7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  <c r="BA737" s="79"/>
      <c r="BB737" s="79"/>
      <c r="BC737" s="79"/>
      <c r="BD737" s="79"/>
      <c r="BE737" s="79"/>
      <c r="BF737" s="79"/>
      <c r="BG737" s="79"/>
      <c r="BH737" s="79"/>
      <c r="BI737" s="79"/>
      <c r="BJ737" s="79"/>
      <c r="BK737" s="79"/>
      <c r="BL737" s="79"/>
      <c r="BM737" s="79"/>
      <c r="BN737" s="79"/>
      <c r="BO737" s="79"/>
      <c r="BP737" s="79"/>
      <c r="BQ737" s="79"/>
      <c r="BR737" s="79"/>
      <c r="BS737" s="79"/>
      <c r="BT737" s="79"/>
      <c r="BU737" s="79"/>
      <c r="BV737" s="79"/>
      <c r="BW737" s="79"/>
      <c r="BX737" s="79"/>
      <c r="BY737" s="79"/>
      <c r="BZ737" s="79"/>
      <c r="CA737" s="79"/>
    </row>
    <row r="738" spans="1:79" ht="15.7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  <c r="BA738" s="79"/>
      <c r="BB738" s="79"/>
      <c r="BC738" s="79"/>
      <c r="BD738" s="79"/>
      <c r="BE738" s="79"/>
      <c r="BF738" s="79"/>
      <c r="BG738" s="79"/>
      <c r="BH738" s="79"/>
      <c r="BI738" s="79"/>
      <c r="BJ738" s="79"/>
      <c r="BK738" s="79"/>
      <c r="BL738" s="79"/>
      <c r="BM738" s="79"/>
      <c r="BN738" s="79"/>
      <c r="BO738" s="79"/>
      <c r="BP738" s="79"/>
      <c r="BQ738" s="79"/>
      <c r="BR738" s="79"/>
      <c r="BS738" s="79"/>
      <c r="BT738" s="79"/>
      <c r="BU738" s="79"/>
      <c r="BV738" s="79"/>
      <c r="BW738" s="79"/>
      <c r="BX738" s="79"/>
      <c r="BY738" s="79"/>
      <c r="BZ738" s="79"/>
      <c r="CA738" s="79"/>
    </row>
    <row r="739" spans="1:79" ht="15.7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  <c r="AT739" s="79"/>
      <c r="AU739" s="79"/>
      <c r="AV739" s="79"/>
      <c r="AW739" s="79"/>
      <c r="AX739" s="79"/>
      <c r="AY739" s="79"/>
      <c r="AZ739" s="79"/>
      <c r="BA739" s="79"/>
      <c r="BB739" s="79"/>
      <c r="BC739" s="79"/>
      <c r="BD739" s="79"/>
      <c r="BE739" s="79"/>
      <c r="BF739" s="79"/>
      <c r="BG739" s="79"/>
      <c r="BH739" s="79"/>
      <c r="BI739" s="79"/>
      <c r="BJ739" s="79"/>
      <c r="BK739" s="79"/>
      <c r="BL739" s="79"/>
      <c r="BM739" s="79"/>
      <c r="BN739" s="79"/>
      <c r="BO739" s="79"/>
      <c r="BP739" s="79"/>
      <c r="BQ739" s="79"/>
      <c r="BR739" s="79"/>
      <c r="BS739" s="79"/>
      <c r="BT739" s="79"/>
      <c r="BU739" s="79"/>
      <c r="BV739" s="79"/>
      <c r="BW739" s="79"/>
      <c r="BX739" s="79"/>
      <c r="BY739" s="79"/>
      <c r="BZ739" s="79"/>
      <c r="CA739" s="79"/>
    </row>
    <row r="740" spans="1:79" ht="15.7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  <c r="BA740" s="79"/>
      <c r="BB740" s="79"/>
      <c r="BC740" s="79"/>
      <c r="BD740" s="79"/>
      <c r="BE740" s="79"/>
      <c r="BF740" s="79"/>
      <c r="BG740" s="79"/>
      <c r="BH740" s="79"/>
      <c r="BI740" s="79"/>
      <c r="BJ740" s="79"/>
      <c r="BK740" s="79"/>
      <c r="BL740" s="79"/>
      <c r="BM740" s="79"/>
      <c r="BN740" s="79"/>
      <c r="BO740" s="79"/>
      <c r="BP740" s="79"/>
      <c r="BQ740" s="79"/>
      <c r="BR740" s="79"/>
      <c r="BS740" s="79"/>
      <c r="BT740" s="79"/>
      <c r="BU740" s="79"/>
      <c r="BV740" s="79"/>
      <c r="BW740" s="79"/>
      <c r="BX740" s="79"/>
      <c r="BY740" s="79"/>
      <c r="BZ740" s="79"/>
      <c r="CA740" s="79"/>
    </row>
    <row r="741" spans="1:79" ht="15.7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  <c r="BA741" s="79"/>
      <c r="BB741" s="79"/>
      <c r="BC741" s="79"/>
      <c r="BD741" s="79"/>
      <c r="BE741" s="79"/>
      <c r="BF741" s="79"/>
      <c r="BG741" s="79"/>
      <c r="BH741" s="79"/>
      <c r="BI741" s="79"/>
      <c r="BJ741" s="79"/>
      <c r="BK741" s="79"/>
      <c r="BL741" s="79"/>
      <c r="BM741" s="79"/>
      <c r="BN741" s="79"/>
      <c r="BO741" s="79"/>
      <c r="BP741" s="79"/>
      <c r="BQ741" s="79"/>
      <c r="BR741" s="79"/>
      <c r="BS741" s="79"/>
      <c r="BT741" s="79"/>
      <c r="BU741" s="79"/>
      <c r="BV741" s="79"/>
      <c r="BW741" s="79"/>
      <c r="BX741" s="79"/>
      <c r="BY741" s="79"/>
      <c r="BZ741" s="79"/>
      <c r="CA741" s="79"/>
    </row>
    <row r="742" spans="1:79" ht="15.7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  <c r="AT742" s="79"/>
      <c r="AU742" s="79"/>
      <c r="AV742" s="79"/>
      <c r="AW742" s="79"/>
      <c r="AX742" s="79"/>
      <c r="AY742" s="79"/>
      <c r="AZ742" s="79"/>
      <c r="BA742" s="79"/>
      <c r="BB742" s="79"/>
      <c r="BC742" s="79"/>
      <c r="BD742" s="79"/>
      <c r="BE742" s="79"/>
      <c r="BF742" s="79"/>
      <c r="BG742" s="79"/>
      <c r="BH742" s="79"/>
      <c r="BI742" s="79"/>
      <c r="BJ742" s="79"/>
      <c r="BK742" s="79"/>
      <c r="BL742" s="79"/>
      <c r="BM742" s="79"/>
      <c r="BN742" s="79"/>
      <c r="BO742" s="79"/>
      <c r="BP742" s="79"/>
      <c r="BQ742" s="79"/>
      <c r="BR742" s="79"/>
      <c r="BS742" s="79"/>
      <c r="BT742" s="79"/>
      <c r="BU742" s="79"/>
      <c r="BV742" s="79"/>
      <c r="BW742" s="79"/>
      <c r="BX742" s="79"/>
      <c r="BY742" s="79"/>
      <c r="BZ742" s="79"/>
      <c r="CA742" s="79"/>
    </row>
    <row r="743" spans="1:79" ht="15.7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F743" s="79"/>
      <c r="BG743" s="79"/>
      <c r="BH743" s="79"/>
      <c r="BI743" s="79"/>
      <c r="BJ743" s="79"/>
      <c r="BK743" s="79"/>
      <c r="BL743" s="79"/>
      <c r="BM743" s="79"/>
      <c r="BN743" s="79"/>
      <c r="BO743" s="79"/>
      <c r="BP743" s="79"/>
      <c r="BQ743" s="79"/>
      <c r="BR743" s="79"/>
      <c r="BS743" s="79"/>
      <c r="BT743" s="79"/>
      <c r="BU743" s="79"/>
      <c r="BV743" s="79"/>
      <c r="BW743" s="79"/>
      <c r="BX743" s="79"/>
      <c r="BY743" s="79"/>
      <c r="BZ743" s="79"/>
      <c r="CA743" s="79"/>
    </row>
    <row r="744" spans="1:79" ht="15.7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  <c r="AT744" s="79"/>
      <c r="AU744" s="79"/>
      <c r="AV744" s="79"/>
      <c r="AW744" s="79"/>
      <c r="AX744" s="79"/>
      <c r="AY744" s="79"/>
      <c r="AZ744" s="79"/>
      <c r="BA744" s="79"/>
      <c r="BB744" s="79"/>
      <c r="BC744" s="79"/>
      <c r="BD744" s="79"/>
      <c r="BE744" s="79"/>
      <c r="BF744" s="79"/>
      <c r="BG744" s="79"/>
      <c r="BH744" s="79"/>
      <c r="BI744" s="79"/>
      <c r="BJ744" s="79"/>
      <c r="BK744" s="79"/>
      <c r="BL744" s="79"/>
      <c r="BM744" s="79"/>
      <c r="BN744" s="79"/>
      <c r="BO744" s="79"/>
      <c r="BP744" s="79"/>
      <c r="BQ744" s="79"/>
      <c r="BR744" s="79"/>
      <c r="BS744" s="79"/>
      <c r="BT744" s="79"/>
      <c r="BU744" s="79"/>
      <c r="BV744" s="79"/>
      <c r="BW744" s="79"/>
      <c r="BX744" s="79"/>
      <c r="BY744" s="79"/>
      <c r="BZ744" s="79"/>
      <c r="CA744" s="79"/>
    </row>
    <row r="745" spans="1:79" ht="15.7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  <c r="AT745" s="79"/>
      <c r="AU745" s="79"/>
      <c r="AV745" s="79"/>
      <c r="AW745" s="79"/>
      <c r="AX745" s="79"/>
      <c r="AY745" s="79"/>
      <c r="AZ745" s="79"/>
      <c r="BA745" s="79"/>
      <c r="BB745" s="79"/>
      <c r="BC745" s="79"/>
      <c r="BD745" s="79"/>
      <c r="BE745" s="79"/>
      <c r="BF745" s="79"/>
      <c r="BG745" s="79"/>
      <c r="BH745" s="79"/>
      <c r="BI745" s="79"/>
      <c r="BJ745" s="79"/>
      <c r="BK745" s="79"/>
      <c r="BL745" s="79"/>
      <c r="BM745" s="79"/>
      <c r="BN745" s="79"/>
      <c r="BO745" s="79"/>
      <c r="BP745" s="79"/>
      <c r="BQ745" s="79"/>
      <c r="BR745" s="79"/>
      <c r="BS745" s="79"/>
      <c r="BT745" s="79"/>
      <c r="BU745" s="79"/>
      <c r="BV745" s="79"/>
      <c r="BW745" s="79"/>
      <c r="BX745" s="79"/>
      <c r="BY745" s="79"/>
      <c r="BZ745" s="79"/>
      <c r="CA745" s="79"/>
    </row>
    <row r="746" spans="1:79" ht="15.7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  <c r="AT746" s="79"/>
      <c r="AU746" s="79"/>
      <c r="AV746" s="79"/>
      <c r="AW746" s="79"/>
      <c r="AX746" s="79"/>
      <c r="AY746" s="79"/>
      <c r="AZ746" s="79"/>
      <c r="BA746" s="79"/>
      <c r="BB746" s="79"/>
      <c r="BC746" s="79"/>
      <c r="BD746" s="79"/>
      <c r="BE746" s="79"/>
      <c r="BF746" s="79"/>
      <c r="BG746" s="79"/>
      <c r="BH746" s="79"/>
      <c r="BI746" s="79"/>
      <c r="BJ746" s="79"/>
      <c r="BK746" s="79"/>
      <c r="BL746" s="79"/>
      <c r="BM746" s="79"/>
      <c r="BN746" s="79"/>
      <c r="BO746" s="79"/>
      <c r="BP746" s="79"/>
      <c r="BQ746" s="79"/>
      <c r="BR746" s="79"/>
      <c r="BS746" s="79"/>
      <c r="BT746" s="79"/>
      <c r="BU746" s="79"/>
      <c r="BV746" s="79"/>
      <c r="BW746" s="79"/>
      <c r="BX746" s="79"/>
      <c r="BY746" s="79"/>
      <c r="BZ746" s="79"/>
      <c r="CA746" s="79"/>
    </row>
    <row r="747" spans="1:79" ht="15.7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  <c r="AT747" s="79"/>
      <c r="AU747" s="79"/>
      <c r="AV747" s="79"/>
      <c r="AW747" s="79"/>
      <c r="AX747" s="79"/>
      <c r="AY747" s="79"/>
      <c r="AZ747" s="79"/>
      <c r="BA747" s="79"/>
      <c r="BB747" s="79"/>
      <c r="BC747" s="79"/>
      <c r="BD747" s="79"/>
      <c r="BE747" s="79"/>
      <c r="BF747" s="79"/>
      <c r="BG747" s="79"/>
      <c r="BH747" s="79"/>
      <c r="BI747" s="79"/>
      <c r="BJ747" s="79"/>
      <c r="BK747" s="79"/>
      <c r="BL747" s="79"/>
      <c r="BM747" s="79"/>
      <c r="BN747" s="79"/>
      <c r="BO747" s="79"/>
      <c r="BP747" s="79"/>
      <c r="BQ747" s="79"/>
      <c r="BR747" s="79"/>
      <c r="BS747" s="79"/>
      <c r="BT747" s="79"/>
      <c r="BU747" s="79"/>
      <c r="BV747" s="79"/>
      <c r="BW747" s="79"/>
      <c r="BX747" s="79"/>
      <c r="BY747" s="79"/>
      <c r="BZ747" s="79"/>
      <c r="CA747" s="79"/>
    </row>
    <row r="748" spans="1:79" ht="15.7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  <c r="AT748" s="79"/>
      <c r="AU748" s="79"/>
      <c r="AV748" s="79"/>
      <c r="AW748" s="79"/>
      <c r="AX748" s="79"/>
      <c r="AY748" s="79"/>
      <c r="AZ748" s="79"/>
      <c r="BA748" s="79"/>
      <c r="BB748" s="79"/>
      <c r="BC748" s="79"/>
      <c r="BD748" s="79"/>
      <c r="BE748" s="79"/>
      <c r="BF748" s="79"/>
      <c r="BG748" s="79"/>
      <c r="BH748" s="79"/>
      <c r="BI748" s="79"/>
      <c r="BJ748" s="79"/>
      <c r="BK748" s="79"/>
      <c r="BL748" s="79"/>
      <c r="BM748" s="79"/>
      <c r="BN748" s="79"/>
      <c r="BO748" s="79"/>
      <c r="BP748" s="79"/>
      <c r="BQ748" s="79"/>
      <c r="BR748" s="79"/>
      <c r="BS748" s="79"/>
      <c r="BT748" s="79"/>
      <c r="BU748" s="79"/>
      <c r="BV748" s="79"/>
      <c r="BW748" s="79"/>
      <c r="BX748" s="79"/>
      <c r="BY748" s="79"/>
      <c r="BZ748" s="79"/>
      <c r="CA748" s="79"/>
    </row>
    <row r="749" spans="1:79" ht="15.7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  <c r="AT749" s="79"/>
      <c r="AU749" s="79"/>
      <c r="AV749" s="79"/>
      <c r="AW749" s="79"/>
      <c r="AX749" s="79"/>
      <c r="AY749" s="79"/>
      <c r="AZ749" s="79"/>
      <c r="BA749" s="79"/>
      <c r="BB749" s="79"/>
      <c r="BC749" s="79"/>
      <c r="BD749" s="79"/>
      <c r="BE749" s="79"/>
      <c r="BF749" s="79"/>
      <c r="BG749" s="79"/>
      <c r="BH749" s="79"/>
      <c r="BI749" s="79"/>
      <c r="BJ749" s="79"/>
      <c r="BK749" s="79"/>
      <c r="BL749" s="79"/>
      <c r="BM749" s="79"/>
      <c r="BN749" s="79"/>
      <c r="BO749" s="79"/>
      <c r="BP749" s="79"/>
      <c r="BQ749" s="79"/>
      <c r="BR749" s="79"/>
      <c r="BS749" s="79"/>
      <c r="BT749" s="79"/>
      <c r="BU749" s="79"/>
      <c r="BV749" s="79"/>
      <c r="BW749" s="79"/>
      <c r="BX749" s="79"/>
      <c r="BY749" s="79"/>
      <c r="BZ749" s="79"/>
      <c r="CA749" s="79"/>
    </row>
    <row r="750" spans="1:79" ht="15.7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  <c r="BA750" s="79"/>
      <c r="BB750" s="79"/>
      <c r="BC750" s="79"/>
      <c r="BD750" s="79"/>
      <c r="BE750" s="79"/>
      <c r="BF750" s="79"/>
      <c r="BG750" s="79"/>
      <c r="BH750" s="79"/>
      <c r="BI750" s="79"/>
      <c r="BJ750" s="79"/>
      <c r="BK750" s="79"/>
      <c r="BL750" s="79"/>
      <c r="BM750" s="79"/>
      <c r="BN750" s="79"/>
      <c r="BO750" s="79"/>
      <c r="BP750" s="79"/>
      <c r="BQ750" s="79"/>
      <c r="BR750" s="79"/>
      <c r="BS750" s="79"/>
      <c r="BT750" s="79"/>
      <c r="BU750" s="79"/>
      <c r="BV750" s="79"/>
      <c r="BW750" s="79"/>
      <c r="BX750" s="79"/>
      <c r="BY750" s="79"/>
      <c r="BZ750" s="79"/>
      <c r="CA750" s="79"/>
    </row>
    <row r="751" spans="1:79" ht="15.7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79"/>
      <c r="BD751" s="79"/>
      <c r="BE751" s="79"/>
      <c r="BF751" s="79"/>
      <c r="BG751" s="79"/>
      <c r="BH751" s="79"/>
      <c r="BI751" s="79"/>
      <c r="BJ751" s="79"/>
      <c r="BK751" s="79"/>
      <c r="BL751" s="79"/>
      <c r="BM751" s="79"/>
      <c r="BN751" s="79"/>
      <c r="BO751" s="79"/>
      <c r="BP751" s="79"/>
      <c r="BQ751" s="79"/>
      <c r="BR751" s="79"/>
      <c r="BS751" s="79"/>
      <c r="BT751" s="79"/>
      <c r="BU751" s="79"/>
      <c r="BV751" s="79"/>
      <c r="BW751" s="79"/>
      <c r="BX751" s="79"/>
      <c r="BY751" s="79"/>
      <c r="BZ751" s="79"/>
      <c r="CA751" s="79"/>
    </row>
    <row r="752" spans="1:79" ht="15.7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  <c r="AT752" s="79"/>
      <c r="AU752" s="79"/>
      <c r="AV752" s="79"/>
      <c r="AW752" s="79"/>
      <c r="AX752" s="79"/>
      <c r="AY752" s="79"/>
      <c r="AZ752" s="79"/>
      <c r="BA752" s="79"/>
      <c r="BB752" s="79"/>
      <c r="BC752" s="79"/>
      <c r="BD752" s="79"/>
      <c r="BE752" s="79"/>
      <c r="BF752" s="79"/>
      <c r="BG752" s="79"/>
      <c r="BH752" s="79"/>
      <c r="BI752" s="79"/>
      <c r="BJ752" s="79"/>
      <c r="BK752" s="79"/>
      <c r="BL752" s="79"/>
      <c r="BM752" s="79"/>
      <c r="BN752" s="79"/>
      <c r="BO752" s="79"/>
      <c r="BP752" s="79"/>
      <c r="BQ752" s="79"/>
      <c r="BR752" s="79"/>
      <c r="BS752" s="79"/>
      <c r="BT752" s="79"/>
      <c r="BU752" s="79"/>
      <c r="BV752" s="79"/>
      <c r="BW752" s="79"/>
      <c r="BX752" s="79"/>
      <c r="BY752" s="79"/>
      <c r="BZ752" s="79"/>
      <c r="CA752" s="79"/>
    </row>
    <row r="753" spans="1:79" ht="15.7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  <c r="AT753" s="79"/>
      <c r="AU753" s="79"/>
      <c r="AV753" s="79"/>
      <c r="AW753" s="79"/>
      <c r="AX753" s="79"/>
      <c r="AY753" s="79"/>
      <c r="AZ753" s="79"/>
      <c r="BA753" s="79"/>
      <c r="BB753" s="79"/>
      <c r="BC753" s="79"/>
      <c r="BD753" s="79"/>
      <c r="BE753" s="79"/>
      <c r="BF753" s="79"/>
      <c r="BG753" s="79"/>
      <c r="BH753" s="79"/>
      <c r="BI753" s="79"/>
      <c r="BJ753" s="79"/>
      <c r="BK753" s="79"/>
      <c r="BL753" s="79"/>
      <c r="BM753" s="79"/>
      <c r="BN753" s="79"/>
      <c r="BO753" s="79"/>
      <c r="BP753" s="79"/>
      <c r="BQ753" s="79"/>
      <c r="BR753" s="79"/>
      <c r="BS753" s="79"/>
      <c r="BT753" s="79"/>
      <c r="BU753" s="79"/>
      <c r="BV753" s="79"/>
      <c r="BW753" s="79"/>
      <c r="BX753" s="79"/>
      <c r="BY753" s="79"/>
      <c r="BZ753" s="79"/>
      <c r="CA753" s="79"/>
    </row>
    <row r="754" spans="1:79" ht="15.7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  <c r="BA754" s="79"/>
      <c r="BB754" s="79"/>
      <c r="BC754" s="79"/>
      <c r="BD754" s="79"/>
      <c r="BE754" s="79"/>
      <c r="BF754" s="79"/>
      <c r="BG754" s="79"/>
      <c r="BH754" s="79"/>
      <c r="BI754" s="79"/>
      <c r="BJ754" s="79"/>
      <c r="BK754" s="79"/>
      <c r="BL754" s="79"/>
      <c r="BM754" s="79"/>
      <c r="BN754" s="79"/>
      <c r="BO754" s="79"/>
      <c r="BP754" s="79"/>
      <c r="BQ754" s="79"/>
      <c r="BR754" s="79"/>
      <c r="BS754" s="79"/>
      <c r="BT754" s="79"/>
      <c r="BU754" s="79"/>
      <c r="BV754" s="79"/>
      <c r="BW754" s="79"/>
      <c r="BX754" s="79"/>
      <c r="BY754" s="79"/>
      <c r="BZ754" s="79"/>
      <c r="CA754" s="79"/>
    </row>
    <row r="755" spans="1:79" ht="15.7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  <c r="BF755" s="79"/>
      <c r="BG755" s="79"/>
      <c r="BH755" s="79"/>
      <c r="BI755" s="79"/>
      <c r="BJ755" s="79"/>
      <c r="BK755" s="79"/>
      <c r="BL755" s="79"/>
      <c r="BM755" s="79"/>
      <c r="BN755" s="79"/>
      <c r="BO755" s="79"/>
      <c r="BP755" s="79"/>
      <c r="BQ755" s="79"/>
      <c r="BR755" s="79"/>
      <c r="BS755" s="79"/>
      <c r="BT755" s="79"/>
      <c r="BU755" s="79"/>
      <c r="BV755" s="79"/>
      <c r="BW755" s="79"/>
      <c r="BX755" s="79"/>
      <c r="BY755" s="79"/>
      <c r="BZ755" s="79"/>
      <c r="CA755" s="79"/>
    </row>
    <row r="756" spans="1:79" ht="15.7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  <c r="AT756" s="79"/>
      <c r="AU756" s="79"/>
      <c r="AV756" s="79"/>
      <c r="AW756" s="79"/>
      <c r="AX756" s="79"/>
      <c r="AY756" s="79"/>
      <c r="AZ756" s="79"/>
      <c r="BA756" s="79"/>
      <c r="BB756" s="79"/>
      <c r="BC756" s="79"/>
      <c r="BD756" s="79"/>
      <c r="BE756" s="79"/>
      <c r="BF756" s="79"/>
      <c r="BG756" s="79"/>
      <c r="BH756" s="79"/>
      <c r="BI756" s="79"/>
      <c r="BJ756" s="79"/>
      <c r="BK756" s="79"/>
      <c r="BL756" s="79"/>
      <c r="BM756" s="79"/>
      <c r="BN756" s="79"/>
      <c r="BO756" s="79"/>
      <c r="BP756" s="79"/>
      <c r="BQ756" s="79"/>
      <c r="BR756" s="79"/>
      <c r="BS756" s="79"/>
      <c r="BT756" s="79"/>
      <c r="BU756" s="79"/>
      <c r="BV756" s="79"/>
      <c r="BW756" s="79"/>
      <c r="BX756" s="79"/>
      <c r="BY756" s="79"/>
      <c r="BZ756" s="79"/>
      <c r="CA756" s="79"/>
    </row>
    <row r="757" spans="1:79" ht="15.7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  <c r="AT757" s="79"/>
      <c r="AU757" s="79"/>
      <c r="AV757" s="79"/>
      <c r="AW757" s="79"/>
      <c r="AX757" s="79"/>
      <c r="AY757" s="79"/>
      <c r="AZ757" s="79"/>
      <c r="BA757" s="79"/>
      <c r="BB757" s="79"/>
      <c r="BC757" s="79"/>
      <c r="BD757" s="79"/>
      <c r="BE757" s="79"/>
      <c r="BF757" s="79"/>
      <c r="BG757" s="79"/>
      <c r="BH757" s="79"/>
      <c r="BI757" s="79"/>
      <c r="BJ757" s="79"/>
      <c r="BK757" s="79"/>
      <c r="BL757" s="79"/>
      <c r="BM757" s="79"/>
      <c r="BN757" s="79"/>
      <c r="BO757" s="79"/>
      <c r="BP757" s="79"/>
      <c r="BQ757" s="79"/>
      <c r="BR757" s="79"/>
      <c r="BS757" s="79"/>
      <c r="BT757" s="79"/>
      <c r="BU757" s="79"/>
      <c r="BV757" s="79"/>
      <c r="BW757" s="79"/>
      <c r="BX757" s="79"/>
      <c r="BY757" s="79"/>
      <c r="BZ757" s="79"/>
      <c r="CA757" s="79"/>
    </row>
    <row r="758" spans="1:79" ht="15.7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  <c r="AT758" s="79"/>
      <c r="AU758" s="79"/>
      <c r="AV758" s="79"/>
      <c r="AW758" s="79"/>
      <c r="AX758" s="79"/>
      <c r="AY758" s="79"/>
      <c r="AZ758" s="79"/>
      <c r="BA758" s="79"/>
      <c r="BB758" s="79"/>
      <c r="BC758" s="79"/>
      <c r="BD758" s="79"/>
      <c r="BE758" s="79"/>
      <c r="BF758" s="79"/>
      <c r="BG758" s="79"/>
      <c r="BH758" s="79"/>
      <c r="BI758" s="79"/>
      <c r="BJ758" s="79"/>
      <c r="BK758" s="79"/>
      <c r="BL758" s="79"/>
      <c r="BM758" s="79"/>
      <c r="BN758" s="79"/>
      <c r="BO758" s="79"/>
      <c r="BP758" s="79"/>
      <c r="BQ758" s="79"/>
      <c r="BR758" s="79"/>
      <c r="BS758" s="79"/>
      <c r="BT758" s="79"/>
      <c r="BU758" s="79"/>
      <c r="BV758" s="79"/>
      <c r="BW758" s="79"/>
      <c r="BX758" s="79"/>
      <c r="BY758" s="79"/>
      <c r="BZ758" s="79"/>
      <c r="CA758" s="79"/>
    </row>
    <row r="759" spans="1:79" ht="15.7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  <c r="BA759" s="79"/>
      <c r="BB759" s="79"/>
      <c r="BC759" s="79"/>
      <c r="BD759" s="79"/>
      <c r="BE759" s="79"/>
      <c r="BF759" s="79"/>
      <c r="BG759" s="79"/>
      <c r="BH759" s="79"/>
      <c r="BI759" s="79"/>
      <c r="BJ759" s="79"/>
      <c r="BK759" s="79"/>
      <c r="BL759" s="79"/>
      <c r="BM759" s="79"/>
      <c r="BN759" s="79"/>
      <c r="BO759" s="79"/>
      <c r="BP759" s="79"/>
      <c r="BQ759" s="79"/>
      <c r="BR759" s="79"/>
      <c r="BS759" s="79"/>
      <c r="BT759" s="79"/>
      <c r="BU759" s="79"/>
      <c r="BV759" s="79"/>
      <c r="BW759" s="79"/>
      <c r="BX759" s="79"/>
      <c r="BY759" s="79"/>
      <c r="BZ759" s="79"/>
      <c r="CA759" s="79"/>
    </row>
    <row r="760" spans="1:79" ht="15.7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  <c r="BA760" s="79"/>
      <c r="BB760" s="79"/>
      <c r="BC760" s="79"/>
      <c r="BD760" s="79"/>
      <c r="BE760" s="79"/>
      <c r="BF760" s="79"/>
      <c r="BG760" s="79"/>
      <c r="BH760" s="79"/>
      <c r="BI760" s="79"/>
      <c r="BJ760" s="79"/>
      <c r="BK760" s="79"/>
      <c r="BL760" s="79"/>
      <c r="BM760" s="79"/>
      <c r="BN760" s="79"/>
      <c r="BO760" s="79"/>
      <c r="BP760" s="79"/>
      <c r="BQ760" s="79"/>
      <c r="BR760" s="79"/>
      <c r="BS760" s="79"/>
      <c r="BT760" s="79"/>
      <c r="BU760" s="79"/>
      <c r="BV760" s="79"/>
      <c r="BW760" s="79"/>
      <c r="BX760" s="79"/>
      <c r="BY760" s="79"/>
      <c r="BZ760" s="79"/>
      <c r="CA760" s="79"/>
    </row>
    <row r="761" spans="1:79" ht="15.7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  <c r="AT761" s="79"/>
      <c r="AU761" s="79"/>
      <c r="AV761" s="79"/>
      <c r="AW761" s="79"/>
      <c r="AX761" s="79"/>
      <c r="AY761" s="79"/>
      <c r="AZ761" s="79"/>
      <c r="BA761" s="79"/>
      <c r="BB761" s="79"/>
      <c r="BC761" s="79"/>
      <c r="BD761" s="79"/>
      <c r="BE761" s="79"/>
      <c r="BF761" s="79"/>
      <c r="BG761" s="79"/>
      <c r="BH761" s="79"/>
      <c r="BI761" s="79"/>
      <c r="BJ761" s="79"/>
      <c r="BK761" s="79"/>
      <c r="BL761" s="79"/>
      <c r="BM761" s="79"/>
      <c r="BN761" s="79"/>
      <c r="BO761" s="79"/>
      <c r="BP761" s="79"/>
      <c r="BQ761" s="79"/>
      <c r="BR761" s="79"/>
      <c r="BS761" s="79"/>
      <c r="BT761" s="79"/>
      <c r="BU761" s="79"/>
      <c r="BV761" s="79"/>
      <c r="BW761" s="79"/>
      <c r="BX761" s="79"/>
      <c r="BY761" s="79"/>
      <c r="BZ761" s="79"/>
      <c r="CA761" s="79"/>
    </row>
    <row r="762" spans="1:79" ht="15.7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  <c r="AT762" s="79"/>
      <c r="AU762" s="79"/>
      <c r="AV762" s="79"/>
      <c r="AW762" s="79"/>
      <c r="AX762" s="79"/>
      <c r="AY762" s="79"/>
      <c r="AZ762" s="79"/>
      <c r="BA762" s="79"/>
      <c r="BB762" s="79"/>
      <c r="BC762" s="79"/>
      <c r="BD762" s="79"/>
      <c r="BE762" s="79"/>
      <c r="BF762" s="79"/>
      <c r="BG762" s="79"/>
      <c r="BH762" s="79"/>
      <c r="BI762" s="79"/>
      <c r="BJ762" s="79"/>
      <c r="BK762" s="79"/>
      <c r="BL762" s="79"/>
      <c r="BM762" s="79"/>
      <c r="BN762" s="79"/>
      <c r="BO762" s="79"/>
      <c r="BP762" s="79"/>
      <c r="BQ762" s="79"/>
      <c r="BR762" s="79"/>
      <c r="BS762" s="79"/>
      <c r="BT762" s="79"/>
      <c r="BU762" s="79"/>
      <c r="BV762" s="79"/>
      <c r="BW762" s="79"/>
      <c r="BX762" s="79"/>
      <c r="BY762" s="79"/>
      <c r="BZ762" s="79"/>
      <c r="CA762" s="79"/>
    </row>
    <row r="763" spans="1:79" ht="15.7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  <c r="AT763" s="79"/>
      <c r="AU763" s="79"/>
      <c r="AV763" s="79"/>
      <c r="AW763" s="79"/>
      <c r="AX763" s="79"/>
      <c r="AY763" s="79"/>
      <c r="AZ763" s="79"/>
      <c r="BA763" s="79"/>
      <c r="BB763" s="79"/>
      <c r="BC763" s="79"/>
      <c r="BD763" s="79"/>
      <c r="BE763" s="79"/>
      <c r="BF763" s="79"/>
      <c r="BG763" s="79"/>
      <c r="BH763" s="79"/>
      <c r="BI763" s="79"/>
      <c r="BJ763" s="79"/>
      <c r="BK763" s="79"/>
      <c r="BL763" s="79"/>
      <c r="BM763" s="79"/>
      <c r="BN763" s="79"/>
      <c r="BO763" s="79"/>
      <c r="BP763" s="79"/>
      <c r="BQ763" s="79"/>
      <c r="BR763" s="79"/>
      <c r="BS763" s="79"/>
      <c r="BT763" s="79"/>
      <c r="BU763" s="79"/>
      <c r="BV763" s="79"/>
      <c r="BW763" s="79"/>
      <c r="BX763" s="79"/>
      <c r="BY763" s="79"/>
      <c r="BZ763" s="79"/>
      <c r="CA763" s="79"/>
    </row>
    <row r="764" spans="1:79" ht="15.7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  <c r="BA764" s="79"/>
      <c r="BB764" s="79"/>
      <c r="BC764" s="79"/>
      <c r="BD764" s="79"/>
      <c r="BE764" s="79"/>
      <c r="BF764" s="79"/>
      <c r="BG764" s="79"/>
      <c r="BH764" s="79"/>
      <c r="BI764" s="79"/>
      <c r="BJ764" s="79"/>
      <c r="BK764" s="79"/>
      <c r="BL764" s="79"/>
      <c r="BM764" s="79"/>
      <c r="BN764" s="79"/>
      <c r="BO764" s="79"/>
      <c r="BP764" s="79"/>
      <c r="BQ764" s="79"/>
      <c r="BR764" s="79"/>
      <c r="BS764" s="79"/>
      <c r="BT764" s="79"/>
      <c r="BU764" s="79"/>
      <c r="BV764" s="79"/>
      <c r="BW764" s="79"/>
      <c r="BX764" s="79"/>
      <c r="BY764" s="79"/>
      <c r="BZ764" s="79"/>
      <c r="CA764" s="79"/>
    </row>
    <row r="765" spans="1:79" ht="15.7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  <c r="AT765" s="79"/>
      <c r="AU765" s="79"/>
      <c r="AV765" s="79"/>
      <c r="AW765" s="79"/>
      <c r="AX765" s="79"/>
      <c r="AY765" s="79"/>
      <c r="AZ765" s="79"/>
      <c r="BA765" s="79"/>
      <c r="BB765" s="79"/>
      <c r="BC765" s="79"/>
      <c r="BD765" s="79"/>
      <c r="BE765" s="79"/>
      <c r="BF765" s="79"/>
      <c r="BG765" s="79"/>
      <c r="BH765" s="79"/>
      <c r="BI765" s="79"/>
      <c r="BJ765" s="79"/>
      <c r="BK765" s="79"/>
      <c r="BL765" s="79"/>
      <c r="BM765" s="79"/>
      <c r="BN765" s="79"/>
      <c r="BO765" s="79"/>
      <c r="BP765" s="79"/>
      <c r="BQ765" s="79"/>
      <c r="BR765" s="79"/>
      <c r="BS765" s="79"/>
      <c r="BT765" s="79"/>
      <c r="BU765" s="79"/>
      <c r="BV765" s="79"/>
      <c r="BW765" s="79"/>
      <c r="BX765" s="79"/>
      <c r="BY765" s="79"/>
      <c r="BZ765" s="79"/>
      <c r="CA765" s="79"/>
    </row>
    <row r="766" spans="1:79" ht="15.7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  <c r="BA766" s="79"/>
      <c r="BB766" s="79"/>
      <c r="BC766" s="79"/>
      <c r="BD766" s="79"/>
      <c r="BE766" s="79"/>
      <c r="BF766" s="79"/>
      <c r="BG766" s="79"/>
      <c r="BH766" s="79"/>
      <c r="BI766" s="79"/>
      <c r="BJ766" s="79"/>
      <c r="BK766" s="79"/>
      <c r="BL766" s="79"/>
      <c r="BM766" s="79"/>
      <c r="BN766" s="79"/>
      <c r="BO766" s="79"/>
      <c r="BP766" s="79"/>
      <c r="BQ766" s="79"/>
      <c r="BR766" s="79"/>
      <c r="BS766" s="79"/>
      <c r="BT766" s="79"/>
      <c r="BU766" s="79"/>
      <c r="BV766" s="79"/>
      <c r="BW766" s="79"/>
      <c r="BX766" s="79"/>
      <c r="BY766" s="79"/>
      <c r="BZ766" s="79"/>
      <c r="CA766" s="79"/>
    </row>
    <row r="767" spans="1:79" ht="15.7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  <c r="BA767" s="79"/>
      <c r="BB767" s="79"/>
      <c r="BC767" s="79"/>
      <c r="BD767" s="79"/>
      <c r="BE767" s="79"/>
      <c r="BF767" s="79"/>
      <c r="BG767" s="79"/>
      <c r="BH767" s="79"/>
      <c r="BI767" s="79"/>
      <c r="BJ767" s="79"/>
      <c r="BK767" s="79"/>
      <c r="BL767" s="79"/>
      <c r="BM767" s="79"/>
      <c r="BN767" s="79"/>
      <c r="BO767" s="79"/>
      <c r="BP767" s="79"/>
      <c r="BQ767" s="79"/>
      <c r="BR767" s="79"/>
      <c r="BS767" s="79"/>
      <c r="BT767" s="79"/>
      <c r="BU767" s="79"/>
      <c r="BV767" s="79"/>
      <c r="BW767" s="79"/>
      <c r="BX767" s="79"/>
      <c r="BY767" s="79"/>
      <c r="BZ767" s="79"/>
      <c r="CA767" s="79"/>
    </row>
    <row r="768" spans="1:79" ht="15.7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  <c r="AT768" s="79"/>
      <c r="AU768" s="79"/>
      <c r="AV768" s="79"/>
      <c r="AW768" s="79"/>
      <c r="AX768" s="79"/>
      <c r="AY768" s="79"/>
      <c r="AZ768" s="79"/>
      <c r="BA768" s="79"/>
      <c r="BB768" s="79"/>
      <c r="BC768" s="79"/>
      <c r="BD768" s="79"/>
      <c r="BE768" s="79"/>
      <c r="BF768" s="79"/>
      <c r="BG768" s="79"/>
      <c r="BH768" s="79"/>
      <c r="BI768" s="79"/>
      <c r="BJ768" s="79"/>
      <c r="BK768" s="79"/>
      <c r="BL768" s="79"/>
      <c r="BM768" s="79"/>
      <c r="BN768" s="79"/>
      <c r="BO768" s="79"/>
      <c r="BP768" s="79"/>
      <c r="BQ768" s="79"/>
      <c r="BR768" s="79"/>
      <c r="BS768" s="79"/>
      <c r="BT768" s="79"/>
      <c r="BU768" s="79"/>
      <c r="BV768" s="79"/>
      <c r="BW768" s="79"/>
      <c r="BX768" s="79"/>
      <c r="BY768" s="79"/>
      <c r="BZ768" s="79"/>
      <c r="CA768" s="79"/>
    </row>
    <row r="769" spans="1:79" ht="15.7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  <c r="AT769" s="79"/>
      <c r="AU769" s="79"/>
      <c r="AV769" s="79"/>
      <c r="AW769" s="79"/>
      <c r="AX769" s="79"/>
      <c r="AY769" s="79"/>
      <c r="AZ769" s="79"/>
      <c r="BA769" s="79"/>
      <c r="BB769" s="79"/>
      <c r="BC769" s="79"/>
      <c r="BD769" s="79"/>
      <c r="BE769" s="79"/>
      <c r="BF769" s="79"/>
      <c r="BG769" s="79"/>
      <c r="BH769" s="79"/>
      <c r="BI769" s="79"/>
      <c r="BJ769" s="79"/>
      <c r="BK769" s="79"/>
      <c r="BL769" s="79"/>
      <c r="BM769" s="79"/>
      <c r="BN769" s="79"/>
      <c r="BO769" s="79"/>
      <c r="BP769" s="79"/>
      <c r="BQ769" s="79"/>
      <c r="BR769" s="79"/>
      <c r="BS769" s="79"/>
      <c r="BT769" s="79"/>
      <c r="BU769" s="79"/>
      <c r="BV769" s="79"/>
      <c r="BW769" s="79"/>
      <c r="BX769" s="79"/>
      <c r="BY769" s="79"/>
      <c r="BZ769" s="79"/>
      <c r="CA769" s="79"/>
    </row>
    <row r="770" spans="1:79" ht="15.7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  <c r="BA770" s="79"/>
      <c r="BB770" s="79"/>
      <c r="BC770" s="79"/>
      <c r="BD770" s="79"/>
      <c r="BE770" s="79"/>
      <c r="BF770" s="79"/>
      <c r="BG770" s="79"/>
      <c r="BH770" s="79"/>
      <c r="BI770" s="79"/>
      <c r="BJ770" s="79"/>
      <c r="BK770" s="79"/>
      <c r="BL770" s="79"/>
      <c r="BM770" s="79"/>
      <c r="BN770" s="79"/>
      <c r="BO770" s="79"/>
      <c r="BP770" s="79"/>
      <c r="BQ770" s="79"/>
      <c r="BR770" s="79"/>
      <c r="BS770" s="79"/>
      <c r="BT770" s="79"/>
      <c r="BU770" s="79"/>
      <c r="BV770" s="79"/>
      <c r="BW770" s="79"/>
      <c r="BX770" s="79"/>
      <c r="BY770" s="79"/>
      <c r="BZ770" s="79"/>
      <c r="CA770" s="79"/>
    </row>
    <row r="771" spans="1:79" ht="15.7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  <c r="BA771" s="79"/>
      <c r="BB771" s="79"/>
      <c r="BC771" s="79"/>
      <c r="BD771" s="79"/>
      <c r="BE771" s="79"/>
      <c r="BF771" s="79"/>
      <c r="BG771" s="79"/>
      <c r="BH771" s="79"/>
      <c r="BI771" s="79"/>
      <c r="BJ771" s="79"/>
      <c r="BK771" s="79"/>
      <c r="BL771" s="79"/>
      <c r="BM771" s="79"/>
      <c r="BN771" s="79"/>
      <c r="BO771" s="79"/>
      <c r="BP771" s="79"/>
      <c r="BQ771" s="79"/>
      <c r="BR771" s="79"/>
      <c r="BS771" s="79"/>
      <c r="BT771" s="79"/>
      <c r="BU771" s="79"/>
      <c r="BV771" s="79"/>
      <c r="BW771" s="79"/>
      <c r="BX771" s="79"/>
      <c r="BY771" s="79"/>
      <c r="BZ771" s="79"/>
      <c r="CA771" s="79"/>
    </row>
    <row r="772" spans="1:79" ht="15.7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  <c r="AT772" s="79"/>
      <c r="AU772" s="79"/>
      <c r="AV772" s="79"/>
      <c r="AW772" s="79"/>
      <c r="AX772" s="79"/>
      <c r="AY772" s="79"/>
      <c r="AZ772" s="79"/>
      <c r="BA772" s="79"/>
      <c r="BB772" s="79"/>
      <c r="BC772" s="79"/>
      <c r="BD772" s="79"/>
      <c r="BE772" s="79"/>
      <c r="BF772" s="79"/>
      <c r="BG772" s="79"/>
      <c r="BH772" s="79"/>
      <c r="BI772" s="79"/>
      <c r="BJ772" s="79"/>
      <c r="BK772" s="79"/>
      <c r="BL772" s="79"/>
      <c r="BM772" s="79"/>
      <c r="BN772" s="79"/>
      <c r="BO772" s="79"/>
      <c r="BP772" s="79"/>
      <c r="BQ772" s="79"/>
      <c r="BR772" s="79"/>
      <c r="BS772" s="79"/>
      <c r="BT772" s="79"/>
      <c r="BU772" s="79"/>
      <c r="BV772" s="79"/>
      <c r="BW772" s="79"/>
      <c r="BX772" s="79"/>
      <c r="BY772" s="79"/>
      <c r="BZ772" s="79"/>
      <c r="CA772" s="79"/>
    </row>
    <row r="773" spans="1:79" ht="15.7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F773" s="79"/>
      <c r="BG773" s="79"/>
      <c r="BH773" s="79"/>
      <c r="BI773" s="79"/>
      <c r="BJ773" s="79"/>
      <c r="BK773" s="79"/>
      <c r="BL773" s="79"/>
      <c r="BM773" s="79"/>
      <c r="BN773" s="79"/>
      <c r="BO773" s="79"/>
      <c r="BP773" s="79"/>
      <c r="BQ773" s="79"/>
      <c r="BR773" s="79"/>
      <c r="BS773" s="79"/>
      <c r="BT773" s="79"/>
      <c r="BU773" s="79"/>
      <c r="BV773" s="79"/>
      <c r="BW773" s="79"/>
      <c r="BX773" s="79"/>
      <c r="BY773" s="79"/>
      <c r="BZ773" s="79"/>
      <c r="CA773" s="79"/>
    </row>
    <row r="774" spans="1:79" ht="15.7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  <c r="BA774" s="79"/>
      <c r="BB774" s="79"/>
      <c r="BC774" s="79"/>
      <c r="BD774" s="79"/>
      <c r="BE774" s="79"/>
      <c r="BF774" s="79"/>
      <c r="BG774" s="79"/>
      <c r="BH774" s="79"/>
      <c r="BI774" s="79"/>
      <c r="BJ774" s="79"/>
      <c r="BK774" s="79"/>
      <c r="BL774" s="79"/>
      <c r="BM774" s="79"/>
      <c r="BN774" s="79"/>
      <c r="BO774" s="79"/>
      <c r="BP774" s="79"/>
      <c r="BQ774" s="79"/>
      <c r="BR774" s="79"/>
      <c r="BS774" s="79"/>
      <c r="BT774" s="79"/>
      <c r="BU774" s="79"/>
      <c r="BV774" s="79"/>
      <c r="BW774" s="79"/>
      <c r="BX774" s="79"/>
      <c r="BY774" s="79"/>
      <c r="BZ774" s="79"/>
      <c r="CA774" s="79"/>
    </row>
    <row r="775" spans="1:79" ht="15.7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  <c r="AT775" s="79"/>
      <c r="AU775" s="79"/>
      <c r="AV775" s="79"/>
      <c r="AW775" s="79"/>
      <c r="AX775" s="79"/>
      <c r="AY775" s="79"/>
      <c r="AZ775" s="79"/>
      <c r="BA775" s="79"/>
      <c r="BB775" s="79"/>
      <c r="BC775" s="79"/>
      <c r="BD775" s="79"/>
      <c r="BE775" s="79"/>
      <c r="BF775" s="79"/>
      <c r="BG775" s="79"/>
      <c r="BH775" s="79"/>
      <c r="BI775" s="79"/>
      <c r="BJ775" s="79"/>
      <c r="BK775" s="79"/>
      <c r="BL775" s="79"/>
      <c r="BM775" s="79"/>
      <c r="BN775" s="79"/>
      <c r="BO775" s="79"/>
      <c r="BP775" s="79"/>
      <c r="BQ775" s="79"/>
      <c r="BR775" s="79"/>
      <c r="BS775" s="79"/>
      <c r="BT775" s="79"/>
      <c r="BU775" s="79"/>
      <c r="BV775" s="79"/>
      <c r="BW775" s="79"/>
      <c r="BX775" s="79"/>
      <c r="BY775" s="79"/>
      <c r="BZ775" s="79"/>
      <c r="CA775" s="79"/>
    </row>
    <row r="776" spans="1:79" ht="15.7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  <c r="BK776" s="79"/>
      <c r="BL776" s="79"/>
      <c r="BM776" s="79"/>
      <c r="BN776" s="79"/>
      <c r="BO776" s="79"/>
      <c r="BP776" s="79"/>
      <c r="BQ776" s="79"/>
      <c r="BR776" s="79"/>
      <c r="BS776" s="79"/>
      <c r="BT776" s="79"/>
      <c r="BU776" s="79"/>
      <c r="BV776" s="79"/>
      <c r="BW776" s="79"/>
      <c r="BX776" s="79"/>
      <c r="BY776" s="79"/>
      <c r="BZ776" s="79"/>
      <c r="CA776" s="79"/>
    </row>
    <row r="777" spans="1:79" ht="15.7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  <c r="AT777" s="79"/>
      <c r="AU777" s="79"/>
      <c r="AV777" s="79"/>
      <c r="AW777" s="79"/>
      <c r="AX777" s="79"/>
      <c r="AY777" s="79"/>
      <c r="AZ777" s="79"/>
      <c r="BA777" s="79"/>
      <c r="BB777" s="79"/>
      <c r="BC777" s="79"/>
      <c r="BD777" s="79"/>
      <c r="BE777" s="79"/>
      <c r="BF777" s="79"/>
      <c r="BG777" s="79"/>
      <c r="BH777" s="79"/>
      <c r="BI777" s="79"/>
      <c r="BJ777" s="79"/>
      <c r="BK777" s="79"/>
      <c r="BL777" s="79"/>
      <c r="BM777" s="79"/>
      <c r="BN777" s="79"/>
      <c r="BO777" s="79"/>
      <c r="BP777" s="79"/>
      <c r="BQ777" s="79"/>
      <c r="BR777" s="79"/>
      <c r="BS777" s="79"/>
      <c r="BT777" s="79"/>
      <c r="BU777" s="79"/>
      <c r="BV777" s="79"/>
      <c r="BW777" s="79"/>
      <c r="BX777" s="79"/>
      <c r="BY777" s="79"/>
      <c r="BZ777" s="79"/>
      <c r="CA777" s="79"/>
    </row>
    <row r="778" spans="1:79" ht="15.7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  <c r="AT778" s="79"/>
      <c r="AU778" s="79"/>
      <c r="AV778" s="79"/>
      <c r="AW778" s="79"/>
      <c r="AX778" s="79"/>
      <c r="AY778" s="79"/>
      <c r="AZ778" s="79"/>
      <c r="BA778" s="79"/>
      <c r="BB778" s="79"/>
      <c r="BC778" s="79"/>
      <c r="BD778" s="79"/>
      <c r="BE778" s="79"/>
      <c r="BF778" s="79"/>
      <c r="BG778" s="79"/>
      <c r="BH778" s="79"/>
      <c r="BI778" s="79"/>
      <c r="BJ778" s="79"/>
      <c r="BK778" s="79"/>
      <c r="BL778" s="79"/>
      <c r="BM778" s="79"/>
      <c r="BN778" s="79"/>
      <c r="BO778" s="79"/>
      <c r="BP778" s="79"/>
      <c r="BQ778" s="79"/>
      <c r="BR778" s="79"/>
      <c r="BS778" s="79"/>
      <c r="BT778" s="79"/>
      <c r="BU778" s="79"/>
      <c r="BV778" s="79"/>
      <c r="BW778" s="79"/>
      <c r="BX778" s="79"/>
      <c r="BY778" s="79"/>
      <c r="BZ778" s="79"/>
      <c r="CA778" s="79"/>
    </row>
    <row r="779" spans="1:79" ht="15.7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  <c r="BA779" s="79"/>
      <c r="BB779" s="79"/>
      <c r="BC779" s="79"/>
      <c r="BD779" s="79"/>
      <c r="BE779" s="79"/>
      <c r="BF779" s="79"/>
      <c r="BG779" s="79"/>
      <c r="BH779" s="79"/>
      <c r="BI779" s="79"/>
      <c r="BJ779" s="79"/>
      <c r="BK779" s="79"/>
      <c r="BL779" s="79"/>
      <c r="BM779" s="79"/>
      <c r="BN779" s="79"/>
      <c r="BO779" s="79"/>
      <c r="BP779" s="79"/>
      <c r="BQ779" s="79"/>
      <c r="BR779" s="79"/>
      <c r="BS779" s="79"/>
      <c r="BT779" s="79"/>
      <c r="BU779" s="79"/>
      <c r="BV779" s="79"/>
      <c r="BW779" s="79"/>
      <c r="BX779" s="79"/>
      <c r="BY779" s="79"/>
      <c r="BZ779" s="79"/>
      <c r="CA779" s="79"/>
    </row>
    <row r="780" spans="1:79" ht="15.7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  <c r="AT780" s="79"/>
      <c r="AU780" s="79"/>
      <c r="AV780" s="79"/>
      <c r="AW780" s="79"/>
      <c r="AX780" s="79"/>
      <c r="AY780" s="79"/>
      <c r="AZ780" s="79"/>
      <c r="BA780" s="79"/>
      <c r="BB780" s="79"/>
      <c r="BC780" s="79"/>
      <c r="BD780" s="79"/>
      <c r="BE780" s="79"/>
      <c r="BF780" s="79"/>
      <c r="BG780" s="79"/>
      <c r="BH780" s="79"/>
      <c r="BI780" s="79"/>
      <c r="BJ780" s="79"/>
      <c r="BK780" s="79"/>
      <c r="BL780" s="79"/>
      <c r="BM780" s="79"/>
      <c r="BN780" s="79"/>
      <c r="BO780" s="79"/>
      <c r="BP780" s="79"/>
      <c r="BQ780" s="79"/>
      <c r="BR780" s="79"/>
      <c r="BS780" s="79"/>
      <c r="BT780" s="79"/>
      <c r="BU780" s="79"/>
      <c r="BV780" s="79"/>
      <c r="BW780" s="79"/>
      <c r="BX780" s="79"/>
      <c r="BY780" s="79"/>
      <c r="BZ780" s="79"/>
      <c r="CA780" s="79"/>
    </row>
    <row r="781" spans="1:79" ht="15.7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  <c r="AT781" s="79"/>
      <c r="AU781" s="79"/>
      <c r="AV781" s="79"/>
      <c r="AW781" s="79"/>
      <c r="AX781" s="79"/>
      <c r="AY781" s="79"/>
      <c r="AZ781" s="79"/>
      <c r="BA781" s="79"/>
      <c r="BB781" s="79"/>
      <c r="BC781" s="79"/>
      <c r="BD781" s="79"/>
      <c r="BE781" s="79"/>
      <c r="BF781" s="79"/>
      <c r="BG781" s="79"/>
      <c r="BH781" s="79"/>
      <c r="BI781" s="79"/>
      <c r="BJ781" s="79"/>
      <c r="BK781" s="79"/>
      <c r="BL781" s="79"/>
      <c r="BM781" s="79"/>
      <c r="BN781" s="79"/>
      <c r="BO781" s="79"/>
      <c r="BP781" s="79"/>
      <c r="BQ781" s="79"/>
      <c r="BR781" s="79"/>
      <c r="BS781" s="79"/>
      <c r="BT781" s="79"/>
      <c r="BU781" s="79"/>
      <c r="BV781" s="79"/>
      <c r="BW781" s="79"/>
      <c r="BX781" s="79"/>
      <c r="BY781" s="79"/>
      <c r="BZ781" s="79"/>
      <c r="CA781" s="79"/>
    </row>
    <row r="782" spans="1:79" ht="15.7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  <c r="AT782" s="79"/>
      <c r="AU782" s="79"/>
      <c r="AV782" s="79"/>
      <c r="AW782" s="79"/>
      <c r="AX782" s="79"/>
      <c r="AY782" s="79"/>
      <c r="AZ782" s="79"/>
      <c r="BA782" s="79"/>
      <c r="BB782" s="79"/>
      <c r="BC782" s="79"/>
      <c r="BD782" s="79"/>
      <c r="BE782" s="79"/>
      <c r="BF782" s="79"/>
      <c r="BG782" s="79"/>
      <c r="BH782" s="79"/>
      <c r="BI782" s="79"/>
      <c r="BJ782" s="79"/>
      <c r="BK782" s="79"/>
      <c r="BL782" s="79"/>
      <c r="BM782" s="79"/>
      <c r="BN782" s="79"/>
      <c r="BO782" s="79"/>
      <c r="BP782" s="79"/>
      <c r="BQ782" s="79"/>
      <c r="BR782" s="79"/>
      <c r="BS782" s="79"/>
      <c r="BT782" s="79"/>
      <c r="BU782" s="79"/>
      <c r="BV782" s="79"/>
      <c r="BW782" s="79"/>
      <c r="BX782" s="79"/>
      <c r="BY782" s="79"/>
      <c r="BZ782" s="79"/>
      <c r="CA782" s="79"/>
    </row>
    <row r="783" spans="1:79" ht="15.7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  <c r="AT783" s="79"/>
      <c r="AU783" s="79"/>
      <c r="AV783" s="79"/>
      <c r="AW783" s="79"/>
      <c r="AX783" s="79"/>
      <c r="AY783" s="79"/>
      <c r="AZ783" s="79"/>
      <c r="BA783" s="79"/>
      <c r="BB783" s="79"/>
      <c r="BC783" s="79"/>
      <c r="BD783" s="79"/>
      <c r="BE783" s="79"/>
      <c r="BF783" s="79"/>
      <c r="BG783" s="79"/>
      <c r="BH783" s="79"/>
      <c r="BI783" s="79"/>
      <c r="BJ783" s="79"/>
      <c r="BK783" s="79"/>
      <c r="BL783" s="79"/>
      <c r="BM783" s="79"/>
      <c r="BN783" s="79"/>
      <c r="BO783" s="79"/>
      <c r="BP783" s="79"/>
      <c r="BQ783" s="79"/>
      <c r="BR783" s="79"/>
      <c r="BS783" s="79"/>
      <c r="BT783" s="79"/>
      <c r="BU783" s="79"/>
      <c r="BV783" s="79"/>
      <c r="BW783" s="79"/>
      <c r="BX783" s="79"/>
      <c r="BY783" s="79"/>
      <c r="BZ783" s="79"/>
      <c r="CA783" s="79"/>
    </row>
    <row r="784" spans="1:79" ht="15.7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  <c r="BA784" s="79"/>
      <c r="BB784" s="79"/>
      <c r="BC784" s="79"/>
      <c r="BD784" s="79"/>
      <c r="BE784" s="79"/>
      <c r="BF784" s="79"/>
      <c r="BG784" s="79"/>
      <c r="BH784" s="79"/>
      <c r="BI784" s="79"/>
      <c r="BJ784" s="79"/>
      <c r="BK784" s="79"/>
      <c r="BL784" s="79"/>
      <c r="BM784" s="79"/>
      <c r="BN784" s="79"/>
      <c r="BO784" s="79"/>
      <c r="BP784" s="79"/>
      <c r="BQ784" s="79"/>
      <c r="BR784" s="79"/>
      <c r="BS784" s="79"/>
      <c r="BT784" s="79"/>
      <c r="BU784" s="79"/>
      <c r="BV784" s="79"/>
      <c r="BW784" s="79"/>
      <c r="BX784" s="79"/>
      <c r="BY784" s="79"/>
      <c r="BZ784" s="79"/>
      <c r="CA784" s="79"/>
    </row>
    <row r="785" spans="1:79" ht="15.7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  <c r="AT785" s="79"/>
      <c r="AU785" s="79"/>
      <c r="AV785" s="79"/>
      <c r="AW785" s="79"/>
      <c r="AX785" s="79"/>
      <c r="AY785" s="79"/>
      <c r="AZ785" s="79"/>
      <c r="BA785" s="79"/>
      <c r="BB785" s="79"/>
      <c r="BC785" s="79"/>
      <c r="BD785" s="79"/>
      <c r="BE785" s="79"/>
      <c r="BF785" s="79"/>
      <c r="BG785" s="79"/>
      <c r="BH785" s="79"/>
      <c r="BI785" s="79"/>
      <c r="BJ785" s="79"/>
      <c r="BK785" s="79"/>
      <c r="BL785" s="79"/>
      <c r="BM785" s="79"/>
      <c r="BN785" s="79"/>
      <c r="BO785" s="79"/>
      <c r="BP785" s="79"/>
      <c r="BQ785" s="79"/>
      <c r="BR785" s="79"/>
      <c r="BS785" s="79"/>
      <c r="BT785" s="79"/>
      <c r="BU785" s="79"/>
      <c r="BV785" s="79"/>
      <c r="BW785" s="79"/>
      <c r="BX785" s="79"/>
      <c r="BY785" s="79"/>
      <c r="BZ785" s="79"/>
      <c r="CA785" s="79"/>
    </row>
    <row r="786" spans="1:79" ht="15.7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  <c r="AT786" s="79"/>
      <c r="AU786" s="79"/>
      <c r="AV786" s="79"/>
      <c r="AW786" s="79"/>
      <c r="AX786" s="79"/>
      <c r="AY786" s="79"/>
      <c r="AZ786" s="79"/>
      <c r="BA786" s="79"/>
      <c r="BB786" s="79"/>
      <c r="BC786" s="79"/>
      <c r="BD786" s="79"/>
      <c r="BE786" s="79"/>
      <c r="BF786" s="79"/>
      <c r="BG786" s="79"/>
      <c r="BH786" s="79"/>
      <c r="BI786" s="79"/>
      <c r="BJ786" s="79"/>
      <c r="BK786" s="79"/>
      <c r="BL786" s="79"/>
      <c r="BM786" s="79"/>
      <c r="BN786" s="79"/>
      <c r="BO786" s="79"/>
      <c r="BP786" s="79"/>
      <c r="BQ786" s="79"/>
      <c r="BR786" s="79"/>
      <c r="BS786" s="79"/>
      <c r="BT786" s="79"/>
      <c r="BU786" s="79"/>
      <c r="BV786" s="79"/>
      <c r="BW786" s="79"/>
      <c r="BX786" s="79"/>
      <c r="BY786" s="79"/>
      <c r="BZ786" s="79"/>
      <c r="CA786" s="79"/>
    </row>
    <row r="787" spans="1:79" ht="15.7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  <c r="AT787" s="79"/>
      <c r="AU787" s="79"/>
      <c r="AV787" s="79"/>
      <c r="AW787" s="79"/>
      <c r="AX787" s="79"/>
      <c r="AY787" s="79"/>
      <c r="AZ787" s="79"/>
      <c r="BA787" s="79"/>
      <c r="BB787" s="79"/>
      <c r="BC787" s="79"/>
      <c r="BD787" s="79"/>
      <c r="BE787" s="79"/>
      <c r="BF787" s="79"/>
      <c r="BG787" s="79"/>
      <c r="BH787" s="79"/>
      <c r="BI787" s="79"/>
      <c r="BJ787" s="79"/>
      <c r="BK787" s="79"/>
      <c r="BL787" s="79"/>
      <c r="BM787" s="79"/>
      <c r="BN787" s="79"/>
      <c r="BO787" s="79"/>
      <c r="BP787" s="79"/>
      <c r="BQ787" s="79"/>
      <c r="BR787" s="79"/>
      <c r="BS787" s="79"/>
      <c r="BT787" s="79"/>
      <c r="BU787" s="79"/>
      <c r="BV787" s="79"/>
      <c r="BW787" s="79"/>
      <c r="BX787" s="79"/>
      <c r="BY787" s="79"/>
      <c r="BZ787" s="79"/>
      <c r="CA787" s="79"/>
    </row>
    <row r="788" spans="1:79" ht="15.7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  <c r="BA788" s="79"/>
      <c r="BB788" s="79"/>
      <c r="BC788" s="79"/>
      <c r="BD788" s="79"/>
      <c r="BE788" s="79"/>
      <c r="BF788" s="79"/>
      <c r="BG788" s="79"/>
      <c r="BH788" s="79"/>
      <c r="BI788" s="79"/>
      <c r="BJ788" s="79"/>
      <c r="BK788" s="79"/>
      <c r="BL788" s="79"/>
      <c r="BM788" s="79"/>
      <c r="BN788" s="79"/>
      <c r="BO788" s="79"/>
      <c r="BP788" s="79"/>
      <c r="BQ788" s="79"/>
      <c r="BR788" s="79"/>
      <c r="BS788" s="79"/>
      <c r="BT788" s="79"/>
      <c r="BU788" s="79"/>
      <c r="BV788" s="79"/>
      <c r="BW788" s="79"/>
      <c r="BX788" s="79"/>
      <c r="BY788" s="79"/>
      <c r="BZ788" s="79"/>
      <c r="CA788" s="79"/>
    </row>
    <row r="789" spans="1:79" ht="15.7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  <c r="BA789" s="79"/>
      <c r="BB789" s="79"/>
      <c r="BC789" s="79"/>
      <c r="BD789" s="79"/>
      <c r="BE789" s="79"/>
      <c r="BF789" s="79"/>
      <c r="BG789" s="79"/>
      <c r="BH789" s="79"/>
      <c r="BI789" s="79"/>
      <c r="BJ789" s="79"/>
      <c r="BK789" s="79"/>
      <c r="BL789" s="79"/>
      <c r="BM789" s="79"/>
      <c r="BN789" s="79"/>
      <c r="BO789" s="79"/>
      <c r="BP789" s="79"/>
      <c r="BQ789" s="79"/>
      <c r="BR789" s="79"/>
      <c r="BS789" s="79"/>
      <c r="BT789" s="79"/>
      <c r="BU789" s="79"/>
      <c r="BV789" s="79"/>
      <c r="BW789" s="79"/>
      <c r="BX789" s="79"/>
      <c r="BY789" s="79"/>
      <c r="BZ789" s="79"/>
      <c r="CA789" s="79"/>
    </row>
    <row r="790" spans="1:79" ht="15.7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  <c r="BF790" s="79"/>
      <c r="BG790" s="79"/>
      <c r="BH790" s="79"/>
      <c r="BI790" s="79"/>
      <c r="BJ790" s="79"/>
      <c r="BK790" s="79"/>
      <c r="BL790" s="79"/>
      <c r="BM790" s="79"/>
      <c r="BN790" s="79"/>
      <c r="BO790" s="79"/>
      <c r="BP790" s="79"/>
      <c r="BQ790" s="79"/>
      <c r="BR790" s="79"/>
      <c r="BS790" s="79"/>
      <c r="BT790" s="79"/>
      <c r="BU790" s="79"/>
      <c r="BV790" s="79"/>
      <c r="BW790" s="79"/>
      <c r="BX790" s="79"/>
      <c r="BY790" s="79"/>
      <c r="BZ790" s="79"/>
      <c r="CA790" s="79"/>
    </row>
    <row r="791" spans="1:79" ht="15.7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  <c r="AT791" s="79"/>
      <c r="AU791" s="79"/>
      <c r="AV791" s="79"/>
      <c r="AW791" s="79"/>
      <c r="AX791" s="79"/>
      <c r="AY791" s="79"/>
      <c r="AZ791" s="79"/>
      <c r="BA791" s="79"/>
      <c r="BB791" s="79"/>
      <c r="BC791" s="79"/>
      <c r="BD791" s="79"/>
      <c r="BE791" s="79"/>
      <c r="BF791" s="79"/>
      <c r="BG791" s="79"/>
      <c r="BH791" s="79"/>
      <c r="BI791" s="79"/>
      <c r="BJ791" s="79"/>
      <c r="BK791" s="79"/>
      <c r="BL791" s="79"/>
      <c r="BM791" s="79"/>
      <c r="BN791" s="79"/>
      <c r="BO791" s="79"/>
      <c r="BP791" s="79"/>
      <c r="BQ791" s="79"/>
      <c r="BR791" s="79"/>
      <c r="BS791" s="79"/>
      <c r="BT791" s="79"/>
      <c r="BU791" s="79"/>
      <c r="BV791" s="79"/>
      <c r="BW791" s="79"/>
      <c r="BX791" s="79"/>
      <c r="BY791" s="79"/>
      <c r="BZ791" s="79"/>
      <c r="CA791" s="79"/>
    </row>
    <row r="792" spans="1:79" ht="15.7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  <c r="BA792" s="79"/>
      <c r="BB792" s="79"/>
      <c r="BC792" s="79"/>
      <c r="BD792" s="79"/>
      <c r="BE792" s="79"/>
      <c r="BF792" s="79"/>
      <c r="BG792" s="79"/>
      <c r="BH792" s="79"/>
      <c r="BI792" s="79"/>
      <c r="BJ792" s="79"/>
      <c r="BK792" s="79"/>
      <c r="BL792" s="79"/>
      <c r="BM792" s="79"/>
      <c r="BN792" s="79"/>
      <c r="BO792" s="79"/>
      <c r="BP792" s="79"/>
      <c r="BQ792" s="79"/>
      <c r="BR792" s="79"/>
      <c r="BS792" s="79"/>
      <c r="BT792" s="79"/>
      <c r="BU792" s="79"/>
      <c r="BV792" s="79"/>
      <c r="BW792" s="79"/>
      <c r="BX792" s="79"/>
      <c r="BY792" s="79"/>
      <c r="BZ792" s="79"/>
      <c r="CA792" s="79"/>
    </row>
    <row r="793" spans="1:79" ht="15.7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  <c r="AT793" s="79"/>
      <c r="AU793" s="79"/>
      <c r="AV793" s="79"/>
      <c r="AW793" s="79"/>
      <c r="AX793" s="79"/>
      <c r="AY793" s="79"/>
      <c r="AZ793" s="79"/>
      <c r="BA793" s="79"/>
      <c r="BB793" s="79"/>
      <c r="BC793" s="79"/>
      <c r="BD793" s="79"/>
      <c r="BE793" s="79"/>
      <c r="BF793" s="79"/>
      <c r="BG793" s="79"/>
      <c r="BH793" s="79"/>
      <c r="BI793" s="79"/>
      <c r="BJ793" s="79"/>
      <c r="BK793" s="79"/>
      <c r="BL793" s="79"/>
      <c r="BM793" s="79"/>
      <c r="BN793" s="79"/>
      <c r="BO793" s="79"/>
      <c r="BP793" s="79"/>
      <c r="BQ793" s="79"/>
      <c r="BR793" s="79"/>
      <c r="BS793" s="79"/>
      <c r="BT793" s="79"/>
      <c r="BU793" s="79"/>
      <c r="BV793" s="79"/>
      <c r="BW793" s="79"/>
      <c r="BX793" s="79"/>
      <c r="BY793" s="79"/>
      <c r="BZ793" s="79"/>
      <c r="CA793" s="79"/>
    </row>
    <row r="794" spans="1:79" ht="15.7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  <c r="AT794" s="79"/>
      <c r="AU794" s="79"/>
      <c r="AV794" s="79"/>
      <c r="AW794" s="79"/>
      <c r="AX794" s="79"/>
      <c r="AY794" s="79"/>
      <c r="AZ794" s="79"/>
      <c r="BA794" s="79"/>
      <c r="BB794" s="79"/>
      <c r="BC794" s="79"/>
      <c r="BD794" s="79"/>
      <c r="BE794" s="79"/>
      <c r="BF794" s="79"/>
      <c r="BG794" s="79"/>
      <c r="BH794" s="79"/>
      <c r="BI794" s="79"/>
      <c r="BJ794" s="79"/>
      <c r="BK794" s="79"/>
      <c r="BL794" s="79"/>
      <c r="BM794" s="79"/>
      <c r="BN794" s="79"/>
      <c r="BO794" s="79"/>
      <c r="BP794" s="79"/>
      <c r="BQ794" s="79"/>
      <c r="BR794" s="79"/>
      <c r="BS794" s="79"/>
      <c r="BT794" s="79"/>
      <c r="BU794" s="79"/>
      <c r="BV794" s="79"/>
      <c r="BW794" s="79"/>
      <c r="BX794" s="79"/>
      <c r="BY794" s="79"/>
      <c r="BZ794" s="79"/>
      <c r="CA794" s="79"/>
    </row>
    <row r="795" spans="1:79" ht="15.7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  <c r="BA795" s="79"/>
      <c r="BB795" s="79"/>
      <c r="BC795" s="79"/>
      <c r="BD795" s="79"/>
      <c r="BE795" s="79"/>
      <c r="BF795" s="79"/>
      <c r="BG795" s="79"/>
      <c r="BH795" s="79"/>
      <c r="BI795" s="79"/>
      <c r="BJ795" s="79"/>
      <c r="BK795" s="79"/>
      <c r="BL795" s="79"/>
      <c r="BM795" s="79"/>
      <c r="BN795" s="79"/>
      <c r="BO795" s="79"/>
      <c r="BP795" s="79"/>
      <c r="BQ795" s="79"/>
      <c r="BR795" s="79"/>
      <c r="BS795" s="79"/>
      <c r="BT795" s="79"/>
      <c r="BU795" s="79"/>
      <c r="BV795" s="79"/>
      <c r="BW795" s="79"/>
      <c r="BX795" s="79"/>
      <c r="BY795" s="79"/>
      <c r="BZ795" s="79"/>
      <c r="CA795" s="79"/>
    </row>
    <row r="796" spans="1:79" ht="15.7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  <c r="AT796" s="79"/>
      <c r="AU796" s="79"/>
      <c r="AV796" s="79"/>
      <c r="AW796" s="79"/>
      <c r="AX796" s="79"/>
      <c r="AY796" s="79"/>
      <c r="AZ796" s="79"/>
      <c r="BA796" s="79"/>
      <c r="BB796" s="79"/>
      <c r="BC796" s="79"/>
      <c r="BD796" s="79"/>
      <c r="BE796" s="79"/>
      <c r="BF796" s="79"/>
      <c r="BG796" s="79"/>
      <c r="BH796" s="79"/>
      <c r="BI796" s="79"/>
      <c r="BJ796" s="79"/>
      <c r="BK796" s="79"/>
      <c r="BL796" s="79"/>
      <c r="BM796" s="79"/>
      <c r="BN796" s="79"/>
      <c r="BO796" s="79"/>
      <c r="BP796" s="79"/>
      <c r="BQ796" s="79"/>
      <c r="BR796" s="79"/>
      <c r="BS796" s="79"/>
      <c r="BT796" s="79"/>
      <c r="BU796" s="79"/>
      <c r="BV796" s="79"/>
      <c r="BW796" s="79"/>
      <c r="BX796" s="79"/>
      <c r="BY796" s="79"/>
      <c r="BZ796" s="79"/>
      <c r="CA796" s="79"/>
    </row>
    <row r="797" spans="1:79" ht="15.7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  <c r="AT797" s="79"/>
      <c r="AU797" s="79"/>
      <c r="AV797" s="79"/>
      <c r="AW797" s="79"/>
      <c r="AX797" s="79"/>
      <c r="AY797" s="79"/>
      <c r="AZ797" s="79"/>
      <c r="BA797" s="79"/>
      <c r="BB797" s="79"/>
      <c r="BC797" s="79"/>
      <c r="BD797" s="79"/>
      <c r="BE797" s="79"/>
      <c r="BF797" s="79"/>
      <c r="BG797" s="79"/>
      <c r="BH797" s="79"/>
      <c r="BI797" s="79"/>
      <c r="BJ797" s="79"/>
      <c r="BK797" s="79"/>
      <c r="BL797" s="79"/>
      <c r="BM797" s="79"/>
      <c r="BN797" s="79"/>
      <c r="BO797" s="79"/>
      <c r="BP797" s="79"/>
      <c r="BQ797" s="79"/>
      <c r="BR797" s="79"/>
      <c r="BS797" s="79"/>
      <c r="BT797" s="79"/>
      <c r="BU797" s="79"/>
      <c r="BV797" s="79"/>
      <c r="BW797" s="79"/>
      <c r="BX797" s="79"/>
      <c r="BY797" s="79"/>
      <c r="BZ797" s="79"/>
      <c r="CA797" s="79"/>
    </row>
    <row r="798" spans="1:79" ht="15.7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  <c r="AW798" s="79"/>
      <c r="AX798" s="79"/>
      <c r="AY798" s="79"/>
      <c r="AZ798" s="79"/>
      <c r="BA798" s="79"/>
      <c r="BB798" s="79"/>
      <c r="BC798" s="79"/>
      <c r="BD798" s="79"/>
      <c r="BE798" s="79"/>
      <c r="BF798" s="79"/>
      <c r="BG798" s="79"/>
      <c r="BH798" s="79"/>
      <c r="BI798" s="79"/>
      <c r="BJ798" s="79"/>
      <c r="BK798" s="79"/>
      <c r="BL798" s="79"/>
      <c r="BM798" s="79"/>
      <c r="BN798" s="79"/>
      <c r="BO798" s="79"/>
      <c r="BP798" s="79"/>
      <c r="BQ798" s="79"/>
      <c r="BR798" s="79"/>
      <c r="BS798" s="79"/>
      <c r="BT798" s="79"/>
      <c r="BU798" s="79"/>
      <c r="BV798" s="79"/>
      <c r="BW798" s="79"/>
      <c r="BX798" s="79"/>
      <c r="BY798" s="79"/>
      <c r="BZ798" s="79"/>
      <c r="CA798" s="79"/>
    </row>
    <row r="799" spans="1:79" ht="15.7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  <c r="BA799" s="79"/>
      <c r="BB799" s="79"/>
      <c r="BC799" s="79"/>
      <c r="BD799" s="79"/>
      <c r="BE799" s="79"/>
      <c r="BF799" s="79"/>
      <c r="BG799" s="79"/>
      <c r="BH799" s="79"/>
      <c r="BI799" s="79"/>
      <c r="BJ799" s="79"/>
      <c r="BK799" s="79"/>
      <c r="BL799" s="79"/>
      <c r="BM799" s="79"/>
      <c r="BN799" s="79"/>
      <c r="BO799" s="79"/>
      <c r="BP799" s="79"/>
      <c r="BQ799" s="79"/>
      <c r="BR799" s="79"/>
      <c r="BS799" s="79"/>
      <c r="BT799" s="79"/>
      <c r="BU799" s="79"/>
      <c r="BV799" s="79"/>
      <c r="BW799" s="79"/>
      <c r="BX799" s="79"/>
      <c r="BY799" s="79"/>
      <c r="BZ799" s="79"/>
      <c r="CA799" s="79"/>
    </row>
    <row r="800" spans="1:79" ht="15.7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  <c r="BA800" s="79"/>
      <c r="BB800" s="79"/>
      <c r="BC800" s="79"/>
      <c r="BD800" s="79"/>
      <c r="BE800" s="79"/>
      <c r="BF800" s="79"/>
      <c r="BG800" s="79"/>
      <c r="BH800" s="79"/>
      <c r="BI800" s="79"/>
      <c r="BJ800" s="79"/>
      <c r="BK800" s="79"/>
      <c r="BL800" s="79"/>
      <c r="BM800" s="79"/>
      <c r="BN800" s="79"/>
      <c r="BO800" s="79"/>
      <c r="BP800" s="79"/>
      <c r="BQ800" s="79"/>
      <c r="BR800" s="79"/>
      <c r="BS800" s="79"/>
      <c r="BT800" s="79"/>
      <c r="BU800" s="79"/>
      <c r="BV800" s="79"/>
      <c r="BW800" s="79"/>
      <c r="BX800" s="79"/>
      <c r="BY800" s="79"/>
      <c r="BZ800" s="79"/>
      <c r="CA800" s="79"/>
    </row>
    <row r="801" spans="1:79" ht="15.7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  <c r="AT801" s="79"/>
      <c r="AU801" s="79"/>
      <c r="AV801" s="79"/>
      <c r="AW801" s="79"/>
      <c r="AX801" s="79"/>
      <c r="AY801" s="79"/>
      <c r="AZ801" s="79"/>
      <c r="BA801" s="79"/>
      <c r="BB801" s="79"/>
      <c r="BC801" s="79"/>
      <c r="BD801" s="79"/>
      <c r="BE801" s="79"/>
      <c r="BF801" s="79"/>
      <c r="BG801" s="79"/>
      <c r="BH801" s="79"/>
      <c r="BI801" s="79"/>
      <c r="BJ801" s="79"/>
      <c r="BK801" s="79"/>
      <c r="BL801" s="79"/>
      <c r="BM801" s="79"/>
      <c r="BN801" s="79"/>
      <c r="BO801" s="79"/>
      <c r="BP801" s="79"/>
      <c r="BQ801" s="79"/>
      <c r="BR801" s="79"/>
      <c r="BS801" s="79"/>
      <c r="BT801" s="79"/>
      <c r="BU801" s="79"/>
      <c r="BV801" s="79"/>
      <c r="BW801" s="79"/>
      <c r="BX801" s="79"/>
      <c r="BY801" s="79"/>
      <c r="BZ801" s="79"/>
      <c r="CA801" s="79"/>
    </row>
    <row r="802" spans="1:79" ht="15.7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  <c r="BA802" s="79"/>
      <c r="BB802" s="79"/>
      <c r="BC802" s="79"/>
      <c r="BD802" s="79"/>
      <c r="BE802" s="79"/>
      <c r="BF802" s="79"/>
      <c r="BG802" s="79"/>
      <c r="BH802" s="79"/>
      <c r="BI802" s="79"/>
      <c r="BJ802" s="79"/>
      <c r="BK802" s="79"/>
      <c r="BL802" s="79"/>
      <c r="BM802" s="79"/>
      <c r="BN802" s="79"/>
      <c r="BO802" s="79"/>
      <c r="BP802" s="79"/>
      <c r="BQ802" s="79"/>
      <c r="BR802" s="79"/>
      <c r="BS802" s="79"/>
      <c r="BT802" s="79"/>
      <c r="BU802" s="79"/>
      <c r="BV802" s="79"/>
      <c r="BW802" s="79"/>
      <c r="BX802" s="79"/>
      <c r="BY802" s="79"/>
      <c r="BZ802" s="79"/>
      <c r="CA802" s="79"/>
    </row>
    <row r="803" spans="1:79" ht="15.7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  <c r="AT803" s="79"/>
      <c r="AU803" s="79"/>
      <c r="AV803" s="79"/>
      <c r="AW803" s="79"/>
      <c r="AX803" s="79"/>
      <c r="AY803" s="79"/>
      <c r="AZ803" s="79"/>
      <c r="BA803" s="79"/>
      <c r="BB803" s="79"/>
      <c r="BC803" s="79"/>
      <c r="BD803" s="79"/>
      <c r="BE803" s="79"/>
      <c r="BF803" s="79"/>
      <c r="BG803" s="79"/>
      <c r="BH803" s="79"/>
      <c r="BI803" s="79"/>
      <c r="BJ803" s="79"/>
      <c r="BK803" s="79"/>
      <c r="BL803" s="79"/>
      <c r="BM803" s="79"/>
      <c r="BN803" s="79"/>
      <c r="BO803" s="79"/>
      <c r="BP803" s="79"/>
      <c r="BQ803" s="79"/>
      <c r="BR803" s="79"/>
      <c r="BS803" s="79"/>
      <c r="BT803" s="79"/>
      <c r="BU803" s="79"/>
      <c r="BV803" s="79"/>
      <c r="BW803" s="79"/>
      <c r="BX803" s="79"/>
      <c r="BY803" s="79"/>
      <c r="BZ803" s="79"/>
      <c r="CA803" s="79"/>
    </row>
    <row r="804" spans="1:79" ht="15.7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  <c r="BA804" s="79"/>
      <c r="BB804" s="79"/>
      <c r="BC804" s="79"/>
      <c r="BD804" s="79"/>
      <c r="BE804" s="79"/>
      <c r="BF804" s="79"/>
      <c r="BG804" s="79"/>
      <c r="BH804" s="79"/>
      <c r="BI804" s="79"/>
      <c r="BJ804" s="79"/>
      <c r="BK804" s="79"/>
      <c r="BL804" s="79"/>
      <c r="BM804" s="79"/>
      <c r="BN804" s="79"/>
      <c r="BO804" s="79"/>
      <c r="BP804" s="79"/>
      <c r="BQ804" s="79"/>
      <c r="BR804" s="79"/>
      <c r="BS804" s="79"/>
      <c r="BT804" s="79"/>
      <c r="BU804" s="79"/>
      <c r="BV804" s="79"/>
      <c r="BW804" s="79"/>
      <c r="BX804" s="79"/>
      <c r="BY804" s="79"/>
      <c r="BZ804" s="79"/>
      <c r="CA804" s="79"/>
    </row>
    <row r="805" spans="1:79" ht="15.7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  <c r="BA805" s="79"/>
      <c r="BB805" s="79"/>
      <c r="BC805" s="79"/>
      <c r="BD805" s="79"/>
      <c r="BE805" s="79"/>
      <c r="BF805" s="79"/>
      <c r="BG805" s="79"/>
      <c r="BH805" s="79"/>
      <c r="BI805" s="79"/>
      <c r="BJ805" s="79"/>
      <c r="BK805" s="79"/>
      <c r="BL805" s="79"/>
      <c r="BM805" s="79"/>
      <c r="BN805" s="79"/>
      <c r="BO805" s="79"/>
      <c r="BP805" s="79"/>
      <c r="BQ805" s="79"/>
      <c r="BR805" s="79"/>
      <c r="BS805" s="79"/>
      <c r="BT805" s="79"/>
      <c r="BU805" s="79"/>
      <c r="BV805" s="79"/>
      <c r="BW805" s="79"/>
      <c r="BX805" s="79"/>
      <c r="BY805" s="79"/>
      <c r="BZ805" s="79"/>
      <c r="CA805" s="79"/>
    </row>
    <row r="806" spans="1:79" ht="15.7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  <c r="AT806" s="79"/>
      <c r="AU806" s="79"/>
      <c r="AV806" s="79"/>
      <c r="AW806" s="79"/>
      <c r="AX806" s="79"/>
      <c r="AY806" s="79"/>
      <c r="AZ806" s="79"/>
      <c r="BA806" s="79"/>
      <c r="BB806" s="79"/>
      <c r="BC806" s="79"/>
      <c r="BD806" s="79"/>
      <c r="BE806" s="79"/>
      <c r="BF806" s="79"/>
      <c r="BG806" s="79"/>
      <c r="BH806" s="79"/>
      <c r="BI806" s="79"/>
      <c r="BJ806" s="79"/>
      <c r="BK806" s="79"/>
      <c r="BL806" s="79"/>
      <c r="BM806" s="79"/>
      <c r="BN806" s="79"/>
      <c r="BO806" s="79"/>
      <c r="BP806" s="79"/>
      <c r="BQ806" s="79"/>
      <c r="BR806" s="79"/>
      <c r="BS806" s="79"/>
      <c r="BT806" s="79"/>
      <c r="BU806" s="79"/>
      <c r="BV806" s="79"/>
      <c r="BW806" s="79"/>
      <c r="BX806" s="79"/>
      <c r="BY806" s="79"/>
      <c r="BZ806" s="79"/>
      <c r="CA806" s="79"/>
    </row>
    <row r="807" spans="1:79" ht="15.7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  <c r="BA807" s="79"/>
      <c r="BB807" s="79"/>
      <c r="BC807" s="79"/>
      <c r="BD807" s="79"/>
      <c r="BE807" s="79"/>
      <c r="BF807" s="79"/>
      <c r="BG807" s="79"/>
      <c r="BH807" s="79"/>
      <c r="BI807" s="79"/>
      <c r="BJ807" s="79"/>
      <c r="BK807" s="79"/>
      <c r="BL807" s="79"/>
      <c r="BM807" s="79"/>
      <c r="BN807" s="79"/>
      <c r="BO807" s="79"/>
      <c r="BP807" s="79"/>
      <c r="BQ807" s="79"/>
      <c r="BR807" s="79"/>
      <c r="BS807" s="79"/>
      <c r="BT807" s="79"/>
      <c r="BU807" s="79"/>
      <c r="BV807" s="79"/>
      <c r="BW807" s="79"/>
      <c r="BX807" s="79"/>
      <c r="BY807" s="79"/>
      <c r="BZ807" s="79"/>
      <c r="CA807" s="79"/>
    </row>
    <row r="808" spans="1:79" ht="15.7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  <c r="BA808" s="79"/>
      <c r="BB808" s="79"/>
      <c r="BC808" s="79"/>
      <c r="BD808" s="79"/>
      <c r="BE808" s="79"/>
      <c r="BF808" s="79"/>
      <c r="BG808" s="79"/>
      <c r="BH808" s="79"/>
      <c r="BI808" s="79"/>
      <c r="BJ808" s="79"/>
      <c r="BK808" s="79"/>
      <c r="BL808" s="79"/>
      <c r="BM808" s="79"/>
      <c r="BN808" s="79"/>
      <c r="BO808" s="79"/>
      <c r="BP808" s="79"/>
      <c r="BQ808" s="79"/>
      <c r="BR808" s="79"/>
      <c r="BS808" s="79"/>
      <c r="BT808" s="79"/>
      <c r="BU808" s="79"/>
      <c r="BV808" s="79"/>
      <c r="BW808" s="79"/>
      <c r="BX808" s="79"/>
      <c r="BY808" s="79"/>
      <c r="BZ808" s="79"/>
      <c r="CA808" s="79"/>
    </row>
    <row r="809" spans="1:79" ht="15.7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  <c r="AT809" s="79"/>
      <c r="AU809" s="79"/>
      <c r="AV809" s="79"/>
      <c r="AW809" s="79"/>
      <c r="AX809" s="79"/>
      <c r="AY809" s="79"/>
      <c r="AZ809" s="79"/>
      <c r="BA809" s="79"/>
      <c r="BB809" s="79"/>
      <c r="BC809" s="79"/>
      <c r="BD809" s="79"/>
      <c r="BE809" s="79"/>
      <c r="BF809" s="79"/>
      <c r="BG809" s="79"/>
      <c r="BH809" s="79"/>
      <c r="BI809" s="79"/>
      <c r="BJ809" s="79"/>
      <c r="BK809" s="79"/>
      <c r="BL809" s="79"/>
      <c r="BM809" s="79"/>
      <c r="BN809" s="79"/>
      <c r="BO809" s="79"/>
      <c r="BP809" s="79"/>
      <c r="BQ809" s="79"/>
      <c r="BR809" s="79"/>
      <c r="BS809" s="79"/>
      <c r="BT809" s="79"/>
      <c r="BU809" s="79"/>
      <c r="BV809" s="79"/>
      <c r="BW809" s="79"/>
      <c r="BX809" s="79"/>
      <c r="BY809" s="79"/>
      <c r="BZ809" s="79"/>
      <c r="CA809" s="79"/>
    </row>
    <row r="810" spans="1:79" ht="15.7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  <c r="BA810" s="79"/>
      <c r="BB810" s="79"/>
      <c r="BC810" s="79"/>
      <c r="BD810" s="79"/>
      <c r="BE810" s="79"/>
      <c r="BF810" s="79"/>
      <c r="BG810" s="79"/>
      <c r="BH810" s="79"/>
      <c r="BI810" s="79"/>
      <c r="BJ810" s="79"/>
      <c r="BK810" s="79"/>
      <c r="BL810" s="79"/>
      <c r="BM810" s="79"/>
      <c r="BN810" s="79"/>
      <c r="BO810" s="79"/>
      <c r="BP810" s="79"/>
      <c r="BQ810" s="79"/>
      <c r="BR810" s="79"/>
      <c r="BS810" s="79"/>
      <c r="BT810" s="79"/>
      <c r="BU810" s="79"/>
      <c r="BV810" s="79"/>
      <c r="BW810" s="79"/>
      <c r="BX810" s="79"/>
      <c r="BY810" s="79"/>
      <c r="BZ810" s="79"/>
      <c r="CA810" s="79"/>
    </row>
    <row r="811" spans="1:79" ht="15.7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  <c r="AT811" s="79"/>
      <c r="AU811" s="79"/>
      <c r="AV811" s="79"/>
      <c r="AW811" s="79"/>
      <c r="AX811" s="79"/>
      <c r="AY811" s="79"/>
      <c r="AZ811" s="79"/>
      <c r="BA811" s="79"/>
      <c r="BB811" s="79"/>
      <c r="BC811" s="79"/>
      <c r="BD811" s="79"/>
      <c r="BE811" s="79"/>
      <c r="BF811" s="79"/>
      <c r="BG811" s="79"/>
      <c r="BH811" s="79"/>
      <c r="BI811" s="79"/>
      <c r="BJ811" s="79"/>
      <c r="BK811" s="79"/>
      <c r="BL811" s="79"/>
      <c r="BM811" s="79"/>
      <c r="BN811" s="79"/>
      <c r="BO811" s="79"/>
      <c r="BP811" s="79"/>
      <c r="BQ811" s="79"/>
      <c r="BR811" s="79"/>
      <c r="BS811" s="79"/>
      <c r="BT811" s="79"/>
      <c r="BU811" s="79"/>
      <c r="BV811" s="79"/>
      <c r="BW811" s="79"/>
      <c r="BX811" s="79"/>
      <c r="BY811" s="79"/>
      <c r="BZ811" s="79"/>
      <c r="CA811" s="79"/>
    </row>
    <row r="812" spans="1:79" ht="15.7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  <c r="BA812" s="79"/>
      <c r="BB812" s="79"/>
      <c r="BC812" s="79"/>
      <c r="BD812" s="79"/>
      <c r="BE812" s="79"/>
      <c r="BF812" s="79"/>
      <c r="BG812" s="79"/>
      <c r="BH812" s="79"/>
      <c r="BI812" s="79"/>
      <c r="BJ812" s="79"/>
      <c r="BK812" s="79"/>
      <c r="BL812" s="79"/>
      <c r="BM812" s="79"/>
      <c r="BN812" s="79"/>
      <c r="BO812" s="79"/>
      <c r="BP812" s="79"/>
      <c r="BQ812" s="79"/>
      <c r="BR812" s="79"/>
      <c r="BS812" s="79"/>
      <c r="BT812" s="79"/>
      <c r="BU812" s="79"/>
      <c r="BV812" s="79"/>
      <c r="BW812" s="79"/>
      <c r="BX812" s="79"/>
      <c r="BY812" s="79"/>
      <c r="BZ812" s="79"/>
      <c r="CA812" s="79"/>
    </row>
    <row r="813" spans="1:79" ht="15.7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  <c r="AT813" s="79"/>
      <c r="AU813" s="79"/>
      <c r="AV813" s="79"/>
      <c r="AW813" s="79"/>
      <c r="AX813" s="79"/>
      <c r="AY813" s="79"/>
      <c r="AZ813" s="79"/>
      <c r="BA813" s="79"/>
      <c r="BB813" s="79"/>
      <c r="BC813" s="79"/>
      <c r="BD813" s="79"/>
      <c r="BE813" s="79"/>
      <c r="BF813" s="79"/>
      <c r="BG813" s="79"/>
      <c r="BH813" s="79"/>
      <c r="BI813" s="79"/>
      <c r="BJ813" s="79"/>
      <c r="BK813" s="79"/>
      <c r="BL813" s="79"/>
      <c r="BM813" s="79"/>
      <c r="BN813" s="79"/>
      <c r="BO813" s="79"/>
      <c r="BP813" s="79"/>
      <c r="BQ813" s="79"/>
      <c r="BR813" s="79"/>
      <c r="BS813" s="79"/>
      <c r="BT813" s="79"/>
      <c r="BU813" s="79"/>
      <c r="BV813" s="79"/>
      <c r="BW813" s="79"/>
      <c r="BX813" s="79"/>
      <c r="BY813" s="79"/>
      <c r="BZ813" s="79"/>
      <c r="CA813" s="79"/>
    </row>
    <row r="814" spans="1:79" ht="15.7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  <c r="AT814" s="79"/>
      <c r="AU814" s="79"/>
      <c r="AV814" s="79"/>
      <c r="AW814" s="79"/>
      <c r="AX814" s="79"/>
      <c r="AY814" s="79"/>
      <c r="AZ814" s="79"/>
      <c r="BA814" s="79"/>
      <c r="BB814" s="79"/>
      <c r="BC814" s="79"/>
      <c r="BD814" s="79"/>
      <c r="BE814" s="79"/>
      <c r="BF814" s="79"/>
      <c r="BG814" s="79"/>
      <c r="BH814" s="79"/>
      <c r="BI814" s="79"/>
      <c r="BJ814" s="79"/>
      <c r="BK814" s="79"/>
      <c r="BL814" s="79"/>
      <c r="BM814" s="79"/>
      <c r="BN814" s="79"/>
      <c r="BO814" s="79"/>
      <c r="BP814" s="79"/>
      <c r="BQ814" s="79"/>
      <c r="BR814" s="79"/>
      <c r="BS814" s="79"/>
      <c r="BT814" s="79"/>
      <c r="BU814" s="79"/>
      <c r="BV814" s="79"/>
      <c r="BW814" s="79"/>
      <c r="BX814" s="79"/>
      <c r="BY814" s="79"/>
      <c r="BZ814" s="79"/>
      <c r="CA814" s="79"/>
    </row>
    <row r="815" spans="1:79" ht="15.7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  <c r="AT815" s="79"/>
      <c r="AU815" s="79"/>
      <c r="AV815" s="79"/>
      <c r="AW815" s="79"/>
      <c r="AX815" s="79"/>
      <c r="AY815" s="79"/>
      <c r="AZ815" s="79"/>
      <c r="BA815" s="79"/>
      <c r="BB815" s="79"/>
      <c r="BC815" s="79"/>
      <c r="BD815" s="79"/>
      <c r="BE815" s="79"/>
      <c r="BF815" s="79"/>
      <c r="BG815" s="79"/>
      <c r="BH815" s="79"/>
      <c r="BI815" s="79"/>
      <c r="BJ815" s="79"/>
      <c r="BK815" s="79"/>
      <c r="BL815" s="79"/>
      <c r="BM815" s="79"/>
      <c r="BN815" s="79"/>
      <c r="BO815" s="79"/>
      <c r="BP815" s="79"/>
      <c r="BQ815" s="79"/>
      <c r="BR815" s="79"/>
      <c r="BS815" s="79"/>
      <c r="BT815" s="79"/>
      <c r="BU815" s="79"/>
      <c r="BV815" s="79"/>
      <c r="BW815" s="79"/>
      <c r="BX815" s="79"/>
      <c r="BY815" s="79"/>
      <c r="BZ815" s="79"/>
      <c r="CA815" s="79"/>
    </row>
    <row r="816" spans="1:79" ht="15.7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  <c r="AT816" s="79"/>
      <c r="AU816" s="79"/>
      <c r="AV816" s="79"/>
      <c r="AW816" s="79"/>
      <c r="AX816" s="79"/>
      <c r="AY816" s="79"/>
      <c r="AZ816" s="79"/>
      <c r="BA816" s="79"/>
      <c r="BB816" s="79"/>
      <c r="BC816" s="79"/>
      <c r="BD816" s="79"/>
      <c r="BE816" s="79"/>
      <c r="BF816" s="79"/>
      <c r="BG816" s="79"/>
      <c r="BH816" s="79"/>
      <c r="BI816" s="79"/>
      <c r="BJ816" s="79"/>
      <c r="BK816" s="79"/>
      <c r="BL816" s="79"/>
      <c r="BM816" s="79"/>
      <c r="BN816" s="79"/>
      <c r="BO816" s="79"/>
      <c r="BP816" s="79"/>
      <c r="BQ816" s="79"/>
      <c r="BR816" s="79"/>
      <c r="BS816" s="79"/>
      <c r="BT816" s="79"/>
      <c r="BU816" s="79"/>
      <c r="BV816" s="79"/>
      <c r="BW816" s="79"/>
      <c r="BX816" s="79"/>
      <c r="BY816" s="79"/>
      <c r="BZ816" s="79"/>
      <c r="CA816" s="79"/>
    </row>
    <row r="817" spans="1:79" ht="15.7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  <c r="BA817" s="79"/>
      <c r="BB817" s="79"/>
      <c r="BC817" s="79"/>
      <c r="BD817" s="79"/>
      <c r="BE817" s="79"/>
      <c r="BF817" s="79"/>
      <c r="BG817" s="79"/>
      <c r="BH817" s="79"/>
      <c r="BI817" s="79"/>
      <c r="BJ817" s="79"/>
      <c r="BK817" s="79"/>
      <c r="BL817" s="79"/>
      <c r="BM817" s="79"/>
      <c r="BN817" s="79"/>
      <c r="BO817" s="79"/>
      <c r="BP817" s="79"/>
      <c r="BQ817" s="79"/>
      <c r="BR817" s="79"/>
      <c r="BS817" s="79"/>
      <c r="BT817" s="79"/>
      <c r="BU817" s="79"/>
      <c r="BV817" s="79"/>
      <c r="BW817" s="79"/>
      <c r="BX817" s="79"/>
      <c r="BY817" s="79"/>
      <c r="BZ817" s="79"/>
      <c r="CA817" s="79"/>
    </row>
    <row r="818" spans="1:79" ht="15.7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  <c r="AT818" s="79"/>
      <c r="AU818" s="79"/>
      <c r="AV818" s="79"/>
      <c r="AW818" s="79"/>
      <c r="AX818" s="79"/>
      <c r="AY818" s="79"/>
      <c r="AZ818" s="79"/>
      <c r="BA818" s="79"/>
      <c r="BB818" s="79"/>
      <c r="BC818" s="79"/>
      <c r="BD818" s="79"/>
      <c r="BE818" s="79"/>
      <c r="BF818" s="79"/>
      <c r="BG818" s="79"/>
      <c r="BH818" s="79"/>
      <c r="BI818" s="79"/>
      <c r="BJ818" s="79"/>
      <c r="BK818" s="79"/>
      <c r="BL818" s="79"/>
      <c r="BM818" s="79"/>
      <c r="BN818" s="79"/>
      <c r="BO818" s="79"/>
      <c r="BP818" s="79"/>
      <c r="BQ818" s="79"/>
      <c r="BR818" s="79"/>
      <c r="BS818" s="79"/>
      <c r="BT818" s="79"/>
      <c r="BU818" s="79"/>
      <c r="BV818" s="79"/>
      <c r="BW818" s="79"/>
      <c r="BX818" s="79"/>
      <c r="BY818" s="79"/>
      <c r="BZ818" s="79"/>
      <c r="CA818" s="79"/>
    </row>
    <row r="819" spans="1:79" ht="15.7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  <c r="BA819" s="79"/>
      <c r="BB819" s="79"/>
      <c r="BC819" s="79"/>
      <c r="BD819" s="79"/>
      <c r="BE819" s="79"/>
      <c r="BF819" s="79"/>
      <c r="BG819" s="79"/>
      <c r="BH819" s="79"/>
      <c r="BI819" s="79"/>
      <c r="BJ819" s="79"/>
      <c r="BK819" s="79"/>
      <c r="BL819" s="79"/>
      <c r="BM819" s="79"/>
      <c r="BN819" s="79"/>
      <c r="BO819" s="79"/>
      <c r="BP819" s="79"/>
      <c r="BQ819" s="79"/>
      <c r="BR819" s="79"/>
      <c r="BS819" s="79"/>
      <c r="BT819" s="79"/>
      <c r="BU819" s="79"/>
      <c r="BV819" s="79"/>
      <c r="BW819" s="79"/>
      <c r="BX819" s="79"/>
      <c r="BY819" s="79"/>
      <c r="BZ819" s="79"/>
      <c r="CA819" s="79"/>
    </row>
    <row r="820" spans="1:79" ht="15.7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  <c r="AW820" s="79"/>
      <c r="AX820" s="79"/>
      <c r="AY820" s="79"/>
      <c r="AZ820" s="79"/>
      <c r="BA820" s="79"/>
      <c r="BB820" s="79"/>
      <c r="BC820" s="79"/>
      <c r="BD820" s="79"/>
      <c r="BE820" s="79"/>
      <c r="BF820" s="79"/>
      <c r="BG820" s="79"/>
      <c r="BH820" s="79"/>
      <c r="BI820" s="79"/>
      <c r="BJ820" s="79"/>
      <c r="BK820" s="79"/>
      <c r="BL820" s="79"/>
      <c r="BM820" s="79"/>
      <c r="BN820" s="79"/>
      <c r="BO820" s="79"/>
      <c r="BP820" s="79"/>
      <c r="BQ820" s="79"/>
      <c r="BR820" s="79"/>
      <c r="BS820" s="79"/>
      <c r="BT820" s="79"/>
      <c r="BU820" s="79"/>
      <c r="BV820" s="79"/>
      <c r="BW820" s="79"/>
      <c r="BX820" s="79"/>
      <c r="BY820" s="79"/>
      <c r="BZ820" s="79"/>
      <c r="CA820" s="79"/>
    </row>
    <row r="821" spans="1:79" ht="15.7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  <c r="AT821" s="79"/>
      <c r="AU821" s="79"/>
      <c r="AV821" s="79"/>
      <c r="AW821" s="79"/>
      <c r="AX821" s="79"/>
      <c r="AY821" s="79"/>
      <c r="AZ821" s="79"/>
      <c r="BA821" s="79"/>
      <c r="BB821" s="79"/>
      <c r="BC821" s="79"/>
      <c r="BD821" s="79"/>
      <c r="BE821" s="79"/>
      <c r="BF821" s="79"/>
      <c r="BG821" s="79"/>
      <c r="BH821" s="79"/>
      <c r="BI821" s="79"/>
      <c r="BJ821" s="79"/>
      <c r="BK821" s="79"/>
      <c r="BL821" s="79"/>
      <c r="BM821" s="79"/>
      <c r="BN821" s="79"/>
      <c r="BO821" s="79"/>
      <c r="BP821" s="79"/>
      <c r="BQ821" s="79"/>
      <c r="BR821" s="79"/>
      <c r="BS821" s="79"/>
      <c r="BT821" s="79"/>
      <c r="BU821" s="79"/>
      <c r="BV821" s="79"/>
      <c r="BW821" s="79"/>
      <c r="BX821" s="79"/>
      <c r="BY821" s="79"/>
      <c r="BZ821" s="79"/>
      <c r="CA821" s="79"/>
    </row>
    <row r="822" spans="1:79" ht="15.7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  <c r="AT822" s="79"/>
      <c r="AU822" s="79"/>
      <c r="AV822" s="79"/>
      <c r="AW822" s="79"/>
      <c r="AX822" s="79"/>
      <c r="AY822" s="79"/>
      <c r="AZ822" s="79"/>
      <c r="BA822" s="79"/>
      <c r="BB822" s="79"/>
      <c r="BC822" s="79"/>
      <c r="BD822" s="79"/>
      <c r="BE822" s="79"/>
      <c r="BF822" s="79"/>
      <c r="BG822" s="79"/>
      <c r="BH822" s="79"/>
      <c r="BI822" s="79"/>
      <c r="BJ822" s="79"/>
      <c r="BK822" s="79"/>
      <c r="BL822" s="79"/>
      <c r="BM822" s="79"/>
      <c r="BN822" s="79"/>
      <c r="BO822" s="79"/>
      <c r="BP822" s="79"/>
      <c r="BQ822" s="79"/>
      <c r="BR822" s="79"/>
      <c r="BS822" s="79"/>
      <c r="BT822" s="79"/>
      <c r="BU822" s="79"/>
      <c r="BV822" s="79"/>
      <c r="BW822" s="79"/>
      <c r="BX822" s="79"/>
      <c r="BY822" s="79"/>
      <c r="BZ822" s="79"/>
      <c r="CA822" s="79"/>
    </row>
    <row r="823" spans="1:79" ht="15.7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  <c r="AT823" s="79"/>
      <c r="AU823" s="79"/>
      <c r="AV823" s="79"/>
      <c r="AW823" s="79"/>
      <c r="AX823" s="79"/>
      <c r="AY823" s="79"/>
      <c r="AZ823" s="79"/>
      <c r="BA823" s="79"/>
      <c r="BB823" s="79"/>
      <c r="BC823" s="79"/>
      <c r="BD823" s="79"/>
      <c r="BE823" s="79"/>
      <c r="BF823" s="79"/>
      <c r="BG823" s="79"/>
      <c r="BH823" s="79"/>
      <c r="BI823" s="79"/>
      <c r="BJ823" s="79"/>
      <c r="BK823" s="79"/>
      <c r="BL823" s="79"/>
      <c r="BM823" s="79"/>
      <c r="BN823" s="79"/>
      <c r="BO823" s="79"/>
      <c r="BP823" s="79"/>
      <c r="BQ823" s="79"/>
      <c r="BR823" s="79"/>
      <c r="BS823" s="79"/>
      <c r="BT823" s="79"/>
      <c r="BU823" s="79"/>
      <c r="BV823" s="79"/>
      <c r="BW823" s="79"/>
      <c r="BX823" s="79"/>
      <c r="BY823" s="79"/>
      <c r="BZ823" s="79"/>
      <c r="CA823" s="79"/>
    </row>
    <row r="824" spans="1:79" ht="15.7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  <c r="BA824" s="79"/>
      <c r="BB824" s="79"/>
      <c r="BC824" s="79"/>
      <c r="BD824" s="79"/>
      <c r="BE824" s="79"/>
      <c r="BF824" s="79"/>
      <c r="BG824" s="79"/>
      <c r="BH824" s="79"/>
      <c r="BI824" s="79"/>
      <c r="BJ824" s="79"/>
      <c r="BK824" s="79"/>
      <c r="BL824" s="79"/>
      <c r="BM824" s="79"/>
      <c r="BN824" s="79"/>
      <c r="BO824" s="79"/>
      <c r="BP824" s="79"/>
      <c r="BQ824" s="79"/>
      <c r="BR824" s="79"/>
      <c r="BS824" s="79"/>
      <c r="BT824" s="79"/>
      <c r="BU824" s="79"/>
      <c r="BV824" s="79"/>
      <c r="BW824" s="79"/>
      <c r="BX824" s="79"/>
      <c r="BY824" s="79"/>
      <c r="BZ824" s="79"/>
      <c r="CA824" s="79"/>
    </row>
    <row r="825" spans="1:79" ht="15.7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  <c r="BA825" s="79"/>
      <c r="BB825" s="79"/>
      <c r="BC825" s="79"/>
      <c r="BD825" s="79"/>
      <c r="BE825" s="79"/>
      <c r="BF825" s="79"/>
      <c r="BG825" s="79"/>
      <c r="BH825" s="79"/>
      <c r="BI825" s="79"/>
      <c r="BJ825" s="79"/>
      <c r="BK825" s="79"/>
      <c r="BL825" s="79"/>
      <c r="BM825" s="79"/>
      <c r="BN825" s="79"/>
      <c r="BO825" s="79"/>
      <c r="BP825" s="79"/>
      <c r="BQ825" s="79"/>
      <c r="BR825" s="79"/>
      <c r="BS825" s="79"/>
      <c r="BT825" s="79"/>
      <c r="BU825" s="79"/>
      <c r="BV825" s="79"/>
      <c r="BW825" s="79"/>
      <c r="BX825" s="79"/>
      <c r="BY825" s="79"/>
      <c r="BZ825" s="79"/>
      <c r="CA825" s="79"/>
    </row>
    <row r="826" spans="1:79" ht="15.7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  <c r="AT826" s="79"/>
      <c r="AU826" s="79"/>
      <c r="AV826" s="79"/>
      <c r="AW826" s="79"/>
      <c r="AX826" s="79"/>
      <c r="AY826" s="79"/>
      <c r="AZ826" s="79"/>
      <c r="BA826" s="79"/>
      <c r="BB826" s="79"/>
      <c r="BC826" s="79"/>
      <c r="BD826" s="79"/>
      <c r="BE826" s="79"/>
      <c r="BF826" s="79"/>
      <c r="BG826" s="79"/>
      <c r="BH826" s="79"/>
      <c r="BI826" s="79"/>
      <c r="BJ826" s="79"/>
      <c r="BK826" s="79"/>
      <c r="BL826" s="79"/>
      <c r="BM826" s="79"/>
      <c r="BN826" s="79"/>
      <c r="BO826" s="79"/>
      <c r="BP826" s="79"/>
      <c r="BQ826" s="79"/>
      <c r="BR826" s="79"/>
      <c r="BS826" s="79"/>
      <c r="BT826" s="79"/>
      <c r="BU826" s="79"/>
      <c r="BV826" s="79"/>
      <c r="BW826" s="79"/>
      <c r="BX826" s="79"/>
      <c r="BY826" s="79"/>
      <c r="BZ826" s="79"/>
      <c r="CA826" s="79"/>
    </row>
    <row r="827" spans="1:79" ht="15.7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  <c r="AT827" s="79"/>
      <c r="AU827" s="79"/>
      <c r="AV827" s="79"/>
      <c r="AW827" s="79"/>
      <c r="AX827" s="79"/>
      <c r="AY827" s="79"/>
      <c r="AZ827" s="79"/>
      <c r="BA827" s="79"/>
      <c r="BB827" s="79"/>
      <c r="BC827" s="79"/>
      <c r="BD827" s="79"/>
      <c r="BE827" s="79"/>
      <c r="BF827" s="79"/>
      <c r="BG827" s="79"/>
      <c r="BH827" s="79"/>
      <c r="BI827" s="79"/>
      <c r="BJ827" s="79"/>
      <c r="BK827" s="79"/>
      <c r="BL827" s="79"/>
      <c r="BM827" s="79"/>
      <c r="BN827" s="79"/>
      <c r="BO827" s="79"/>
      <c r="BP827" s="79"/>
      <c r="BQ827" s="79"/>
      <c r="BR827" s="79"/>
      <c r="BS827" s="79"/>
      <c r="BT827" s="79"/>
      <c r="BU827" s="79"/>
      <c r="BV827" s="79"/>
      <c r="BW827" s="79"/>
      <c r="BX827" s="79"/>
      <c r="BY827" s="79"/>
      <c r="BZ827" s="79"/>
      <c r="CA827" s="79"/>
    </row>
    <row r="828" spans="1:79" ht="15.7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  <c r="AT828" s="79"/>
      <c r="AU828" s="79"/>
      <c r="AV828" s="79"/>
      <c r="AW828" s="79"/>
      <c r="AX828" s="79"/>
      <c r="AY828" s="79"/>
      <c r="AZ828" s="79"/>
      <c r="BA828" s="79"/>
      <c r="BB828" s="79"/>
      <c r="BC828" s="79"/>
      <c r="BD828" s="79"/>
      <c r="BE828" s="79"/>
      <c r="BF828" s="79"/>
      <c r="BG828" s="79"/>
      <c r="BH828" s="79"/>
      <c r="BI828" s="79"/>
      <c r="BJ828" s="79"/>
      <c r="BK828" s="79"/>
      <c r="BL828" s="79"/>
      <c r="BM828" s="79"/>
      <c r="BN828" s="79"/>
      <c r="BO828" s="79"/>
      <c r="BP828" s="79"/>
      <c r="BQ828" s="79"/>
      <c r="BR828" s="79"/>
      <c r="BS828" s="79"/>
      <c r="BT828" s="79"/>
      <c r="BU828" s="79"/>
      <c r="BV828" s="79"/>
      <c r="BW828" s="79"/>
      <c r="BX828" s="79"/>
      <c r="BY828" s="79"/>
      <c r="BZ828" s="79"/>
      <c r="CA828" s="79"/>
    </row>
    <row r="829" spans="1:79" ht="15.7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  <c r="AT829" s="79"/>
      <c r="AU829" s="79"/>
      <c r="AV829" s="79"/>
      <c r="AW829" s="79"/>
      <c r="AX829" s="79"/>
      <c r="AY829" s="79"/>
      <c r="AZ829" s="79"/>
      <c r="BA829" s="79"/>
      <c r="BB829" s="79"/>
      <c r="BC829" s="79"/>
      <c r="BD829" s="79"/>
      <c r="BE829" s="79"/>
      <c r="BF829" s="79"/>
      <c r="BG829" s="79"/>
      <c r="BH829" s="79"/>
      <c r="BI829" s="79"/>
      <c r="BJ829" s="79"/>
      <c r="BK829" s="79"/>
      <c r="BL829" s="79"/>
      <c r="BM829" s="79"/>
      <c r="BN829" s="79"/>
      <c r="BO829" s="79"/>
      <c r="BP829" s="79"/>
      <c r="BQ829" s="79"/>
      <c r="BR829" s="79"/>
      <c r="BS829" s="79"/>
      <c r="BT829" s="79"/>
      <c r="BU829" s="79"/>
      <c r="BV829" s="79"/>
      <c r="BW829" s="79"/>
      <c r="BX829" s="79"/>
      <c r="BY829" s="79"/>
      <c r="BZ829" s="79"/>
      <c r="CA829" s="79"/>
    </row>
    <row r="830" spans="1:79" ht="15.7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  <c r="AT830" s="79"/>
      <c r="AU830" s="79"/>
      <c r="AV830" s="79"/>
      <c r="AW830" s="79"/>
      <c r="AX830" s="79"/>
      <c r="AY830" s="79"/>
      <c r="AZ830" s="79"/>
      <c r="BA830" s="79"/>
      <c r="BB830" s="79"/>
      <c r="BC830" s="79"/>
      <c r="BD830" s="79"/>
      <c r="BE830" s="79"/>
      <c r="BF830" s="79"/>
      <c r="BG830" s="79"/>
      <c r="BH830" s="79"/>
      <c r="BI830" s="79"/>
      <c r="BJ830" s="79"/>
      <c r="BK830" s="79"/>
      <c r="BL830" s="79"/>
      <c r="BM830" s="79"/>
      <c r="BN830" s="79"/>
      <c r="BO830" s="79"/>
      <c r="BP830" s="79"/>
      <c r="BQ830" s="79"/>
      <c r="BR830" s="79"/>
      <c r="BS830" s="79"/>
      <c r="BT830" s="79"/>
      <c r="BU830" s="79"/>
      <c r="BV830" s="79"/>
      <c r="BW830" s="79"/>
      <c r="BX830" s="79"/>
      <c r="BY830" s="79"/>
      <c r="BZ830" s="79"/>
      <c r="CA830" s="79"/>
    </row>
    <row r="831" spans="1:79" ht="15.7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  <c r="AT831" s="79"/>
      <c r="AU831" s="79"/>
      <c r="AV831" s="79"/>
      <c r="AW831" s="79"/>
      <c r="AX831" s="79"/>
      <c r="AY831" s="79"/>
      <c r="AZ831" s="79"/>
      <c r="BA831" s="79"/>
      <c r="BB831" s="79"/>
      <c r="BC831" s="79"/>
      <c r="BD831" s="79"/>
      <c r="BE831" s="79"/>
      <c r="BF831" s="79"/>
      <c r="BG831" s="79"/>
      <c r="BH831" s="79"/>
      <c r="BI831" s="79"/>
      <c r="BJ831" s="79"/>
      <c r="BK831" s="79"/>
      <c r="BL831" s="79"/>
      <c r="BM831" s="79"/>
      <c r="BN831" s="79"/>
      <c r="BO831" s="79"/>
      <c r="BP831" s="79"/>
      <c r="BQ831" s="79"/>
      <c r="BR831" s="79"/>
      <c r="BS831" s="79"/>
      <c r="BT831" s="79"/>
      <c r="BU831" s="79"/>
      <c r="BV831" s="79"/>
      <c r="BW831" s="79"/>
      <c r="BX831" s="79"/>
      <c r="BY831" s="79"/>
      <c r="BZ831" s="79"/>
      <c r="CA831" s="79"/>
    </row>
    <row r="832" spans="1:79" ht="15.7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  <c r="AT832" s="79"/>
      <c r="AU832" s="79"/>
      <c r="AV832" s="79"/>
      <c r="AW832" s="79"/>
      <c r="AX832" s="79"/>
      <c r="AY832" s="79"/>
      <c r="AZ832" s="79"/>
      <c r="BA832" s="79"/>
      <c r="BB832" s="79"/>
      <c r="BC832" s="79"/>
      <c r="BD832" s="79"/>
      <c r="BE832" s="79"/>
      <c r="BF832" s="79"/>
      <c r="BG832" s="79"/>
      <c r="BH832" s="79"/>
      <c r="BI832" s="79"/>
      <c r="BJ832" s="79"/>
      <c r="BK832" s="79"/>
      <c r="BL832" s="79"/>
      <c r="BM832" s="79"/>
      <c r="BN832" s="79"/>
      <c r="BO832" s="79"/>
      <c r="BP832" s="79"/>
      <c r="BQ832" s="79"/>
      <c r="BR832" s="79"/>
      <c r="BS832" s="79"/>
      <c r="BT832" s="79"/>
      <c r="BU832" s="79"/>
      <c r="BV832" s="79"/>
      <c r="BW832" s="79"/>
      <c r="BX832" s="79"/>
      <c r="BY832" s="79"/>
      <c r="BZ832" s="79"/>
      <c r="CA832" s="79"/>
    </row>
    <row r="833" spans="1:79" ht="15.7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  <c r="AT833" s="79"/>
      <c r="AU833" s="79"/>
      <c r="AV833" s="79"/>
      <c r="AW833" s="79"/>
      <c r="AX833" s="79"/>
      <c r="AY833" s="79"/>
      <c r="AZ833" s="79"/>
      <c r="BA833" s="79"/>
      <c r="BB833" s="79"/>
      <c r="BC833" s="79"/>
      <c r="BD833" s="79"/>
      <c r="BE833" s="79"/>
      <c r="BF833" s="79"/>
      <c r="BG833" s="79"/>
      <c r="BH833" s="79"/>
      <c r="BI833" s="79"/>
      <c r="BJ833" s="79"/>
      <c r="BK833" s="79"/>
      <c r="BL833" s="79"/>
      <c r="BM833" s="79"/>
      <c r="BN833" s="79"/>
      <c r="BO833" s="79"/>
      <c r="BP833" s="79"/>
      <c r="BQ833" s="79"/>
      <c r="BR833" s="79"/>
      <c r="BS833" s="79"/>
      <c r="BT833" s="79"/>
      <c r="BU833" s="79"/>
      <c r="BV833" s="79"/>
      <c r="BW833" s="79"/>
      <c r="BX833" s="79"/>
      <c r="BY833" s="79"/>
      <c r="BZ833" s="79"/>
      <c r="CA833" s="79"/>
    </row>
    <row r="834" spans="1:79" ht="15.7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  <c r="AT834" s="79"/>
      <c r="AU834" s="79"/>
      <c r="AV834" s="79"/>
      <c r="AW834" s="79"/>
      <c r="AX834" s="79"/>
      <c r="AY834" s="79"/>
      <c r="AZ834" s="79"/>
      <c r="BA834" s="79"/>
      <c r="BB834" s="79"/>
      <c r="BC834" s="79"/>
      <c r="BD834" s="79"/>
      <c r="BE834" s="79"/>
      <c r="BF834" s="79"/>
      <c r="BG834" s="79"/>
      <c r="BH834" s="79"/>
      <c r="BI834" s="79"/>
      <c r="BJ834" s="79"/>
      <c r="BK834" s="79"/>
      <c r="BL834" s="79"/>
      <c r="BM834" s="79"/>
      <c r="BN834" s="79"/>
      <c r="BO834" s="79"/>
      <c r="BP834" s="79"/>
      <c r="BQ834" s="79"/>
      <c r="BR834" s="79"/>
      <c r="BS834" s="79"/>
      <c r="BT834" s="79"/>
      <c r="BU834" s="79"/>
      <c r="BV834" s="79"/>
      <c r="BW834" s="79"/>
      <c r="BX834" s="79"/>
      <c r="BY834" s="79"/>
      <c r="BZ834" s="79"/>
      <c r="CA834" s="79"/>
    </row>
    <row r="835" spans="1:79" ht="15.7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  <c r="BA835" s="79"/>
      <c r="BB835" s="79"/>
      <c r="BC835" s="79"/>
      <c r="BD835" s="79"/>
      <c r="BE835" s="79"/>
      <c r="BF835" s="79"/>
      <c r="BG835" s="79"/>
      <c r="BH835" s="79"/>
      <c r="BI835" s="79"/>
      <c r="BJ835" s="79"/>
      <c r="BK835" s="79"/>
      <c r="BL835" s="79"/>
      <c r="BM835" s="79"/>
      <c r="BN835" s="79"/>
      <c r="BO835" s="79"/>
      <c r="BP835" s="79"/>
      <c r="BQ835" s="79"/>
      <c r="BR835" s="79"/>
      <c r="BS835" s="79"/>
      <c r="BT835" s="79"/>
      <c r="BU835" s="79"/>
      <c r="BV835" s="79"/>
      <c r="BW835" s="79"/>
      <c r="BX835" s="79"/>
      <c r="BY835" s="79"/>
      <c r="BZ835" s="79"/>
      <c r="CA835" s="79"/>
    </row>
    <row r="836" spans="1:79" ht="15.7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  <c r="AT836" s="79"/>
      <c r="AU836" s="79"/>
      <c r="AV836" s="79"/>
      <c r="AW836" s="79"/>
      <c r="AX836" s="79"/>
      <c r="AY836" s="79"/>
      <c r="AZ836" s="79"/>
      <c r="BA836" s="79"/>
      <c r="BB836" s="79"/>
      <c r="BC836" s="79"/>
      <c r="BD836" s="79"/>
      <c r="BE836" s="79"/>
      <c r="BF836" s="79"/>
      <c r="BG836" s="79"/>
      <c r="BH836" s="79"/>
      <c r="BI836" s="79"/>
      <c r="BJ836" s="79"/>
      <c r="BK836" s="79"/>
      <c r="BL836" s="79"/>
      <c r="BM836" s="79"/>
      <c r="BN836" s="79"/>
      <c r="BO836" s="79"/>
      <c r="BP836" s="79"/>
      <c r="BQ836" s="79"/>
      <c r="BR836" s="79"/>
      <c r="BS836" s="79"/>
      <c r="BT836" s="79"/>
      <c r="BU836" s="79"/>
      <c r="BV836" s="79"/>
      <c r="BW836" s="79"/>
      <c r="BX836" s="79"/>
      <c r="BY836" s="79"/>
      <c r="BZ836" s="79"/>
      <c r="CA836" s="79"/>
    </row>
    <row r="837" spans="1:79" ht="15.7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  <c r="AT837" s="79"/>
      <c r="AU837" s="79"/>
      <c r="AV837" s="79"/>
      <c r="AW837" s="79"/>
      <c r="AX837" s="79"/>
      <c r="AY837" s="79"/>
      <c r="AZ837" s="79"/>
      <c r="BA837" s="79"/>
      <c r="BB837" s="79"/>
      <c r="BC837" s="79"/>
      <c r="BD837" s="79"/>
      <c r="BE837" s="79"/>
      <c r="BF837" s="79"/>
      <c r="BG837" s="79"/>
      <c r="BH837" s="79"/>
      <c r="BI837" s="79"/>
      <c r="BJ837" s="79"/>
      <c r="BK837" s="79"/>
      <c r="BL837" s="79"/>
      <c r="BM837" s="79"/>
      <c r="BN837" s="79"/>
      <c r="BO837" s="79"/>
      <c r="BP837" s="79"/>
      <c r="BQ837" s="79"/>
      <c r="BR837" s="79"/>
      <c r="BS837" s="79"/>
      <c r="BT837" s="79"/>
      <c r="BU837" s="79"/>
      <c r="BV837" s="79"/>
      <c r="BW837" s="79"/>
      <c r="BX837" s="79"/>
      <c r="BY837" s="79"/>
      <c r="BZ837" s="79"/>
      <c r="CA837" s="79"/>
    </row>
    <row r="838" spans="1:79" ht="15.7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  <c r="BA838" s="79"/>
      <c r="BB838" s="79"/>
      <c r="BC838" s="79"/>
      <c r="BD838" s="79"/>
      <c r="BE838" s="79"/>
      <c r="BF838" s="79"/>
      <c r="BG838" s="79"/>
      <c r="BH838" s="79"/>
      <c r="BI838" s="79"/>
      <c r="BJ838" s="79"/>
      <c r="BK838" s="79"/>
      <c r="BL838" s="79"/>
      <c r="BM838" s="79"/>
      <c r="BN838" s="79"/>
      <c r="BO838" s="79"/>
      <c r="BP838" s="79"/>
      <c r="BQ838" s="79"/>
      <c r="BR838" s="79"/>
      <c r="BS838" s="79"/>
      <c r="BT838" s="79"/>
      <c r="BU838" s="79"/>
      <c r="BV838" s="79"/>
      <c r="BW838" s="79"/>
      <c r="BX838" s="79"/>
      <c r="BY838" s="79"/>
      <c r="BZ838" s="79"/>
      <c r="CA838" s="79"/>
    </row>
    <row r="839" spans="1:79" ht="15.7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  <c r="AT839" s="79"/>
      <c r="AU839" s="79"/>
      <c r="AV839" s="79"/>
      <c r="AW839" s="79"/>
      <c r="AX839" s="79"/>
      <c r="AY839" s="79"/>
      <c r="AZ839" s="79"/>
      <c r="BA839" s="79"/>
      <c r="BB839" s="79"/>
      <c r="BC839" s="79"/>
      <c r="BD839" s="79"/>
      <c r="BE839" s="79"/>
      <c r="BF839" s="79"/>
      <c r="BG839" s="79"/>
      <c r="BH839" s="79"/>
      <c r="BI839" s="79"/>
      <c r="BJ839" s="79"/>
      <c r="BK839" s="79"/>
      <c r="BL839" s="79"/>
      <c r="BM839" s="79"/>
      <c r="BN839" s="79"/>
      <c r="BO839" s="79"/>
      <c r="BP839" s="79"/>
      <c r="BQ839" s="79"/>
      <c r="BR839" s="79"/>
      <c r="BS839" s="79"/>
      <c r="BT839" s="79"/>
      <c r="BU839" s="79"/>
      <c r="BV839" s="79"/>
      <c r="BW839" s="79"/>
      <c r="BX839" s="79"/>
      <c r="BY839" s="79"/>
      <c r="BZ839" s="79"/>
      <c r="CA839" s="79"/>
    </row>
    <row r="840" spans="1:79" ht="15.7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  <c r="BA840" s="79"/>
      <c r="BB840" s="79"/>
      <c r="BC840" s="79"/>
      <c r="BD840" s="79"/>
      <c r="BE840" s="79"/>
      <c r="BF840" s="79"/>
      <c r="BG840" s="79"/>
      <c r="BH840" s="79"/>
      <c r="BI840" s="79"/>
      <c r="BJ840" s="79"/>
      <c r="BK840" s="79"/>
      <c r="BL840" s="79"/>
      <c r="BM840" s="79"/>
      <c r="BN840" s="79"/>
      <c r="BO840" s="79"/>
      <c r="BP840" s="79"/>
      <c r="BQ840" s="79"/>
      <c r="BR840" s="79"/>
      <c r="BS840" s="79"/>
      <c r="BT840" s="79"/>
      <c r="BU840" s="79"/>
      <c r="BV840" s="79"/>
      <c r="BW840" s="79"/>
      <c r="BX840" s="79"/>
      <c r="BY840" s="79"/>
      <c r="BZ840" s="79"/>
      <c r="CA840" s="79"/>
    </row>
    <row r="841" spans="1:79" ht="15.7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  <c r="AT841" s="79"/>
      <c r="AU841" s="79"/>
      <c r="AV841" s="79"/>
      <c r="AW841" s="79"/>
      <c r="AX841" s="79"/>
      <c r="AY841" s="79"/>
      <c r="AZ841" s="79"/>
      <c r="BA841" s="79"/>
      <c r="BB841" s="79"/>
      <c r="BC841" s="79"/>
      <c r="BD841" s="79"/>
      <c r="BE841" s="79"/>
      <c r="BF841" s="79"/>
      <c r="BG841" s="79"/>
      <c r="BH841" s="79"/>
      <c r="BI841" s="79"/>
      <c r="BJ841" s="79"/>
      <c r="BK841" s="79"/>
      <c r="BL841" s="79"/>
      <c r="BM841" s="79"/>
      <c r="BN841" s="79"/>
      <c r="BO841" s="79"/>
      <c r="BP841" s="79"/>
      <c r="BQ841" s="79"/>
      <c r="BR841" s="79"/>
      <c r="BS841" s="79"/>
      <c r="BT841" s="79"/>
      <c r="BU841" s="79"/>
      <c r="BV841" s="79"/>
      <c r="BW841" s="79"/>
      <c r="BX841" s="79"/>
      <c r="BY841" s="79"/>
      <c r="BZ841" s="79"/>
      <c r="CA841" s="79"/>
    </row>
    <row r="842" spans="1:79" ht="15.7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  <c r="AW842" s="79"/>
      <c r="AX842" s="79"/>
      <c r="AY842" s="79"/>
      <c r="AZ842" s="79"/>
      <c r="BA842" s="79"/>
      <c r="BB842" s="79"/>
      <c r="BC842" s="79"/>
      <c r="BD842" s="79"/>
      <c r="BE842" s="79"/>
      <c r="BF842" s="79"/>
      <c r="BG842" s="79"/>
      <c r="BH842" s="79"/>
      <c r="BI842" s="79"/>
      <c r="BJ842" s="79"/>
      <c r="BK842" s="79"/>
      <c r="BL842" s="79"/>
      <c r="BM842" s="79"/>
      <c r="BN842" s="79"/>
      <c r="BO842" s="79"/>
      <c r="BP842" s="79"/>
      <c r="BQ842" s="79"/>
      <c r="BR842" s="79"/>
      <c r="BS842" s="79"/>
      <c r="BT842" s="79"/>
      <c r="BU842" s="79"/>
      <c r="BV842" s="79"/>
      <c r="BW842" s="79"/>
      <c r="BX842" s="79"/>
      <c r="BY842" s="79"/>
      <c r="BZ842" s="79"/>
      <c r="CA842" s="79"/>
    </row>
    <row r="843" spans="1:79" ht="15.7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  <c r="AT843" s="79"/>
      <c r="AU843" s="79"/>
      <c r="AV843" s="79"/>
      <c r="AW843" s="79"/>
      <c r="AX843" s="79"/>
      <c r="AY843" s="79"/>
      <c r="AZ843" s="79"/>
      <c r="BA843" s="79"/>
      <c r="BB843" s="79"/>
      <c r="BC843" s="79"/>
      <c r="BD843" s="79"/>
      <c r="BE843" s="79"/>
      <c r="BF843" s="79"/>
      <c r="BG843" s="79"/>
      <c r="BH843" s="79"/>
      <c r="BI843" s="79"/>
      <c r="BJ843" s="79"/>
      <c r="BK843" s="79"/>
      <c r="BL843" s="79"/>
      <c r="BM843" s="79"/>
      <c r="BN843" s="79"/>
      <c r="BO843" s="79"/>
      <c r="BP843" s="79"/>
      <c r="BQ843" s="79"/>
      <c r="BR843" s="79"/>
      <c r="BS843" s="79"/>
      <c r="BT843" s="79"/>
      <c r="BU843" s="79"/>
      <c r="BV843" s="79"/>
      <c r="BW843" s="79"/>
      <c r="BX843" s="79"/>
      <c r="BY843" s="79"/>
      <c r="BZ843" s="79"/>
      <c r="CA843" s="79"/>
    </row>
    <row r="844" spans="1:79" ht="15.7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  <c r="BK844" s="79"/>
      <c r="BL844" s="79"/>
      <c r="BM844" s="79"/>
      <c r="BN844" s="79"/>
      <c r="BO844" s="79"/>
      <c r="BP844" s="79"/>
      <c r="BQ844" s="79"/>
      <c r="BR844" s="79"/>
      <c r="BS844" s="79"/>
      <c r="BT844" s="79"/>
      <c r="BU844" s="79"/>
      <c r="BV844" s="79"/>
      <c r="BW844" s="79"/>
      <c r="BX844" s="79"/>
      <c r="BY844" s="79"/>
      <c r="BZ844" s="79"/>
      <c r="CA844" s="79"/>
    </row>
    <row r="845" spans="1:79" ht="15.7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  <c r="BA845" s="79"/>
      <c r="BB845" s="79"/>
      <c r="BC845" s="79"/>
      <c r="BD845" s="79"/>
      <c r="BE845" s="79"/>
      <c r="BF845" s="79"/>
      <c r="BG845" s="79"/>
      <c r="BH845" s="79"/>
      <c r="BI845" s="79"/>
      <c r="BJ845" s="79"/>
      <c r="BK845" s="79"/>
      <c r="BL845" s="79"/>
      <c r="BM845" s="79"/>
      <c r="BN845" s="79"/>
      <c r="BO845" s="79"/>
      <c r="BP845" s="79"/>
      <c r="BQ845" s="79"/>
      <c r="BR845" s="79"/>
      <c r="BS845" s="79"/>
      <c r="BT845" s="79"/>
      <c r="BU845" s="79"/>
      <c r="BV845" s="79"/>
      <c r="BW845" s="79"/>
      <c r="BX845" s="79"/>
      <c r="BY845" s="79"/>
      <c r="BZ845" s="79"/>
      <c r="CA845" s="79"/>
    </row>
    <row r="846" spans="1:79" ht="15.7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  <c r="BK846" s="79"/>
      <c r="BL846" s="79"/>
      <c r="BM846" s="79"/>
      <c r="BN846" s="79"/>
      <c r="BO846" s="79"/>
      <c r="BP846" s="79"/>
      <c r="BQ846" s="79"/>
      <c r="BR846" s="79"/>
      <c r="BS846" s="79"/>
      <c r="BT846" s="79"/>
      <c r="BU846" s="79"/>
      <c r="BV846" s="79"/>
      <c r="BW846" s="79"/>
      <c r="BX846" s="79"/>
      <c r="BY846" s="79"/>
      <c r="BZ846" s="79"/>
      <c r="CA846" s="79"/>
    </row>
    <row r="847" spans="1:79" ht="15.7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  <c r="BA847" s="79"/>
      <c r="BB847" s="79"/>
      <c r="BC847" s="79"/>
      <c r="BD847" s="79"/>
      <c r="BE847" s="79"/>
      <c r="BF847" s="79"/>
      <c r="BG847" s="79"/>
      <c r="BH847" s="79"/>
      <c r="BI847" s="79"/>
      <c r="BJ847" s="79"/>
      <c r="BK847" s="79"/>
      <c r="BL847" s="79"/>
      <c r="BM847" s="79"/>
      <c r="BN847" s="79"/>
      <c r="BO847" s="79"/>
      <c r="BP847" s="79"/>
      <c r="BQ847" s="79"/>
      <c r="BR847" s="79"/>
      <c r="BS847" s="79"/>
      <c r="BT847" s="79"/>
      <c r="BU847" s="79"/>
      <c r="BV847" s="79"/>
      <c r="BW847" s="79"/>
      <c r="BX847" s="79"/>
      <c r="BY847" s="79"/>
      <c r="BZ847" s="79"/>
      <c r="CA847" s="79"/>
    </row>
    <row r="848" spans="1:79" ht="15.7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  <c r="BA848" s="79"/>
      <c r="BB848" s="79"/>
      <c r="BC848" s="79"/>
      <c r="BD848" s="79"/>
      <c r="BE848" s="79"/>
      <c r="BF848" s="79"/>
      <c r="BG848" s="79"/>
      <c r="BH848" s="79"/>
      <c r="BI848" s="79"/>
      <c r="BJ848" s="79"/>
      <c r="BK848" s="79"/>
      <c r="BL848" s="79"/>
      <c r="BM848" s="79"/>
      <c r="BN848" s="79"/>
      <c r="BO848" s="79"/>
      <c r="BP848" s="79"/>
      <c r="BQ848" s="79"/>
      <c r="BR848" s="79"/>
      <c r="BS848" s="79"/>
      <c r="BT848" s="79"/>
      <c r="BU848" s="79"/>
      <c r="BV848" s="79"/>
      <c r="BW848" s="79"/>
      <c r="BX848" s="79"/>
      <c r="BY848" s="79"/>
      <c r="BZ848" s="79"/>
      <c r="CA848" s="79"/>
    </row>
    <row r="849" spans="1:79" ht="15.7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  <c r="BK849" s="79"/>
      <c r="BL849" s="79"/>
      <c r="BM849" s="79"/>
      <c r="BN849" s="79"/>
      <c r="BO849" s="79"/>
      <c r="BP849" s="79"/>
      <c r="BQ849" s="79"/>
      <c r="BR849" s="79"/>
      <c r="BS849" s="79"/>
      <c r="BT849" s="79"/>
      <c r="BU849" s="79"/>
      <c r="BV849" s="79"/>
      <c r="BW849" s="79"/>
      <c r="BX849" s="79"/>
      <c r="BY849" s="79"/>
      <c r="BZ849" s="79"/>
      <c r="CA849" s="79"/>
    </row>
    <row r="850" spans="1:79" ht="15.7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  <c r="BA850" s="79"/>
      <c r="BB850" s="79"/>
      <c r="BC850" s="79"/>
      <c r="BD850" s="79"/>
      <c r="BE850" s="79"/>
      <c r="BF850" s="79"/>
      <c r="BG850" s="79"/>
      <c r="BH850" s="79"/>
      <c r="BI850" s="79"/>
      <c r="BJ850" s="79"/>
      <c r="BK850" s="79"/>
      <c r="BL850" s="79"/>
      <c r="BM850" s="79"/>
      <c r="BN850" s="79"/>
      <c r="BO850" s="79"/>
      <c r="BP850" s="79"/>
      <c r="BQ850" s="79"/>
      <c r="BR850" s="79"/>
      <c r="BS850" s="79"/>
      <c r="BT850" s="79"/>
      <c r="BU850" s="79"/>
      <c r="BV850" s="79"/>
      <c r="BW850" s="79"/>
      <c r="BX850" s="79"/>
      <c r="BY850" s="79"/>
      <c r="BZ850" s="79"/>
      <c r="CA850" s="79"/>
    </row>
    <row r="851" spans="1:79" ht="15.7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  <c r="BA851" s="79"/>
      <c r="BB851" s="79"/>
      <c r="BC851" s="79"/>
      <c r="BD851" s="79"/>
      <c r="BE851" s="79"/>
      <c r="BF851" s="79"/>
      <c r="BG851" s="79"/>
      <c r="BH851" s="79"/>
      <c r="BI851" s="79"/>
      <c r="BJ851" s="79"/>
      <c r="BK851" s="79"/>
      <c r="BL851" s="79"/>
      <c r="BM851" s="79"/>
      <c r="BN851" s="79"/>
      <c r="BO851" s="79"/>
      <c r="BP851" s="79"/>
      <c r="BQ851" s="79"/>
      <c r="BR851" s="79"/>
      <c r="BS851" s="79"/>
      <c r="BT851" s="79"/>
      <c r="BU851" s="79"/>
      <c r="BV851" s="79"/>
      <c r="BW851" s="79"/>
      <c r="BX851" s="79"/>
      <c r="BY851" s="79"/>
      <c r="BZ851" s="79"/>
      <c r="CA851" s="79"/>
    </row>
    <row r="852" spans="1:79" ht="15.7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  <c r="BK852" s="79"/>
      <c r="BL852" s="79"/>
      <c r="BM852" s="79"/>
      <c r="BN852" s="79"/>
      <c r="BO852" s="79"/>
      <c r="BP852" s="79"/>
      <c r="BQ852" s="79"/>
      <c r="BR852" s="79"/>
      <c r="BS852" s="79"/>
      <c r="BT852" s="79"/>
      <c r="BU852" s="79"/>
      <c r="BV852" s="79"/>
      <c r="BW852" s="79"/>
      <c r="BX852" s="79"/>
      <c r="BY852" s="79"/>
      <c r="BZ852" s="79"/>
      <c r="CA852" s="79"/>
    </row>
    <row r="853" spans="1:79" ht="15.7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  <c r="AT853" s="79"/>
      <c r="AU853" s="79"/>
      <c r="AV853" s="79"/>
      <c r="AW853" s="79"/>
      <c r="AX853" s="79"/>
      <c r="AY853" s="79"/>
      <c r="AZ853" s="79"/>
      <c r="BA853" s="79"/>
      <c r="BB853" s="79"/>
      <c r="BC853" s="79"/>
      <c r="BD853" s="79"/>
      <c r="BE853" s="79"/>
      <c r="BF853" s="79"/>
      <c r="BG853" s="79"/>
      <c r="BH853" s="79"/>
      <c r="BI853" s="79"/>
      <c r="BJ853" s="79"/>
      <c r="BK853" s="79"/>
      <c r="BL853" s="79"/>
      <c r="BM853" s="79"/>
      <c r="BN853" s="79"/>
      <c r="BO853" s="79"/>
      <c r="BP853" s="79"/>
      <c r="BQ853" s="79"/>
      <c r="BR853" s="79"/>
      <c r="BS853" s="79"/>
      <c r="BT853" s="79"/>
      <c r="BU853" s="79"/>
      <c r="BV853" s="79"/>
      <c r="BW853" s="79"/>
      <c r="BX853" s="79"/>
      <c r="BY853" s="79"/>
      <c r="BZ853" s="79"/>
      <c r="CA853" s="79"/>
    </row>
    <row r="854" spans="1:79" ht="15.7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  <c r="AT854" s="79"/>
      <c r="AU854" s="79"/>
      <c r="AV854" s="79"/>
      <c r="AW854" s="79"/>
      <c r="AX854" s="79"/>
      <c r="AY854" s="79"/>
      <c r="AZ854" s="79"/>
      <c r="BA854" s="79"/>
      <c r="BB854" s="79"/>
      <c r="BC854" s="79"/>
      <c r="BD854" s="79"/>
      <c r="BE854" s="79"/>
      <c r="BF854" s="79"/>
      <c r="BG854" s="79"/>
      <c r="BH854" s="79"/>
      <c r="BI854" s="79"/>
      <c r="BJ854" s="79"/>
      <c r="BK854" s="79"/>
      <c r="BL854" s="79"/>
      <c r="BM854" s="79"/>
      <c r="BN854" s="79"/>
      <c r="BO854" s="79"/>
      <c r="BP854" s="79"/>
      <c r="BQ854" s="79"/>
      <c r="BR854" s="79"/>
      <c r="BS854" s="79"/>
      <c r="BT854" s="79"/>
      <c r="BU854" s="79"/>
      <c r="BV854" s="79"/>
      <c r="BW854" s="79"/>
      <c r="BX854" s="79"/>
      <c r="BY854" s="79"/>
      <c r="BZ854" s="79"/>
      <c r="CA854" s="79"/>
    </row>
    <row r="855" spans="1:79" ht="15.7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  <c r="AT855" s="79"/>
      <c r="AU855" s="79"/>
      <c r="AV855" s="79"/>
      <c r="AW855" s="79"/>
      <c r="AX855" s="79"/>
      <c r="AY855" s="79"/>
      <c r="AZ855" s="79"/>
      <c r="BA855" s="79"/>
      <c r="BB855" s="79"/>
      <c r="BC855" s="79"/>
      <c r="BD855" s="79"/>
      <c r="BE855" s="79"/>
      <c r="BF855" s="79"/>
      <c r="BG855" s="79"/>
      <c r="BH855" s="79"/>
      <c r="BI855" s="79"/>
      <c r="BJ855" s="79"/>
      <c r="BK855" s="79"/>
      <c r="BL855" s="79"/>
      <c r="BM855" s="79"/>
      <c r="BN855" s="79"/>
      <c r="BO855" s="79"/>
      <c r="BP855" s="79"/>
      <c r="BQ855" s="79"/>
      <c r="BR855" s="79"/>
      <c r="BS855" s="79"/>
      <c r="BT855" s="79"/>
      <c r="BU855" s="79"/>
      <c r="BV855" s="79"/>
      <c r="BW855" s="79"/>
      <c r="BX855" s="79"/>
      <c r="BY855" s="79"/>
      <c r="BZ855" s="79"/>
      <c r="CA855" s="79"/>
    </row>
    <row r="856" spans="1:79" ht="15.7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  <c r="AT856" s="79"/>
      <c r="AU856" s="79"/>
      <c r="AV856" s="79"/>
      <c r="AW856" s="79"/>
      <c r="AX856" s="79"/>
      <c r="AY856" s="79"/>
      <c r="AZ856" s="79"/>
      <c r="BA856" s="79"/>
      <c r="BB856" s="79"/>
      <c r="BC856" s="79"/>
      <c r="BD856" s="79"/>
      <c r="BE856" s="79"/>
      <c r="BF856" s="79"/>
      <c r="BG856" s="79"/>
      <c r="BH856" s="79"/>
      <c r="BI856" s="79"/>
      <c r="BJ856" s="79"/>
      <c r="BK856" s="79"/>
      <c r="BL856" s="79"/>
      <c r="BM856" s="79"/>
      <c r="BN856" s="79"/>
      <c r="BO856" s="79"/>
      <c r="BP856" s="79"/>
      <c r="BQ856" s="79"/>
      <c r="BR856" s="79"/>
      <c r="BS856" s="79"/>
      <c r="BT856" s="79"/>
      <c r="BU856" s="79"/>
      <c r="BV856" s="79"/>
      <c r="BW856" s="79"/>
      <c r="BX856" s="79"/>
      <c r="BY856" s="79"/>
      <c r="BZ856" s="79"/>
      <c r="CA856" s="79"/>
    </row>
    <row r="857" spans="1:79" ht="15.7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  <c r="BA857" s="79"/>
      <c r="BB857" s="79"/>
      <c r="BC857" s="79"/>
      <c r="BD857" s="79"/>
      <c r="BE857" s="79"/>
      <c r="BF857" s="79"/>
      <c r="BG857" s="79"/>
      <c r="BH857" s="79"/>
      <c r="BI857" s="79"/>
      <c r="BJ857" s="79"/>
      <c r="BK857" s="79"/>
      <c r="BL857" s="79"/>
      <c r="BM857" s="79"/>
      <c r="BN857" s="79"/>
      <c r="BO857" s="79"/>
      <c r="BP857" s="79"/>
      <c r="BQ857" s="79"/>
      <c r="BR857" s="79"/>
      <c r="BS857" s="79"/>
      <c r="BT857" s="79"/>
      <c r="BU857" s="79"/>
      <c r="BV857" s="79"/>
      <c r="BW857" s="79"/>
      <c r="BX857" s="79"/>
      <c r="BY857" s="79"/>
      <c r="BZ857" s="79"/>
      <c r="CA857" s="79"/>
    </row>
    <row r="858" spans="1:79" ht="15.7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  <c r="AT858" s="79"/>
      <c r="AU858" s="79"/>
      <c r="AV858" s="79"/>
      <c r="AW858" s="79"/>
      <c r="AX858" s="79"/>
      <c r="AY858" s="79"/>
      <c r="AZ858" s="79"/>
      <c r="BA858" s="79"/>
      <c r="BB858" s="79"/>
      <c r="BC858" s="79"/>
      <c r="BD858" s="79"/>
      <c r="BE858" s="79"/>
      <c r="BF858" s="79"/>
      <c r="BG858" s="79"/>
      <c r="BH858" s="79"/>
      <c r="BI858" s="79"/>
      <c r="BJ858" s="79"/>
      <c r="BK858" s="79"/>
      <c r="BL858" s="79"/>
      <c r="BM858" s="79"/>
      <c r="BN858" s="79"/>
      <c r="BO858" s="79"/>
      <c r="BP858" s="79"/>
      <c r="BQ858" s="79"/>
      <c r="BR858" s="79"/>
      <c r="BS858" s="79"/>
      <c r="BT858" s="79"/>
      <c r="BU858" s="79"/>
      <c r="BV858" s="79"/>
      <c r="BW858" s="79"/>
      <c r="BX858" s="79"/>
      <c r="BY858" s="79"/>
      <c r="BZ858" s="79"/>
      <c r="CA858" s="79"/>
    </row>
    <row r="859" spans="1:79" ht="15.7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  <c r="BA859" s="79"/>
      <c r="BB859" s="79"/>
      <c r="BC859" s="79"/>
      <c r="BD859" s="79"/>
      <c r="BE859" s="79"/>
      <c r="BF859" s="79"/>
      <c r="BG859" s="79"/>
      <c r="BH859" s="79"/>
      <c r="BI859" s="79"/>
      <c r="BJ859" s="79"/>
      <c r="BK859" s="79"/>
      <c r="BL859" s="79"/>
      <c r="BM859" s="79"/>
      <c r="BN859" s="79"/>
      <c r="BO859" s="79"/>
      <c r="BP859" s="79"/>
      <c r="BQ859" s="79"/>
      <c r="BR859" s="79"/>
      <c r="BS859" s="79"/>
      <c r="BT859" s="79"/>
      <c r="BU859" s="79"/>
      <c r="BV859" s="79"/>
      <c r="BW859" s="79"/>
      <c r="BX859" s="79"/>
      <c r="BY859" s="79"/>
      <c r="BZ859" s="79"/>
      <c r="CA859" s="79"/>
    </row>
    <row r="860" spans="1:79" ht="15.7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  <c r="BA860" s="79"/>
      <c r="BB860" s="79"/>
      <c r="BC860" s="79"/>
      <c r="BD860" s="79"/>
      <c r="BE860" s="79"/>
      <c r="BF860" s="79"/>
      <c r="BG860" s="79"/>
      <c r="BH860" s="79"/>
      <c r="BI860" s="79"/>
      <c r="BJ860" s="79"/>
      <c r="BK860" s="79"/>
      <c r="BL860" s="79"/>
      <c r="BM860" s="79"/>
      <c r="BN860" s="79"/>
      <c r="BO860" s="79"/>
      <c r="BP860" s="79"/>
      <c r="BQ860" s="79"/>
      <c r="BR860" s="79"/>
      <c r="BS860" s="79"/>
      <c r="BT860" s="79"/>
      <c r="BU860" s="79"/>
      <c r="BV860" s="79"/>
      <c r="BW860" s="79"/>
      <c r="BX860" s="79"/>
      <c r="BY860" s="79"/>
      <c r="BZ860" s="79"/>
      <c r="CA860" s="79"/>
    </row>
    <row r="861" spans="1:79" ht="15.7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  <c r="AT861" s="79"/>
      <c r="AU861" s="79"/>
      <c r="AV861" s="79"/>
      <c r="AW861" s="79"/>
      <c r="AX861" s="79"/>
      <c r="AY861" s="79"/>
      <c r="AZ861" s="79"/>
      <c r="BA861" s="79"/>
      <c r="BB861" s="79"/>
      <c r="BC861" s="79"/>
      <c r="BD861" s="79"/>
      <c r="BE861" s="79"/>
      <c r="BF861" s="79"/>
      <c r="BG861" s="79"/>
      <c r="BH861" s="79"/>
      <c r="BI861" s="79"/>
      <c r="BJ861" s="79"/>
      <c r="BK861" s="79"/>
      <c r="BL861" s="79"/>
      <c r="BM861" s="79"/>
      <c r="BN861" s="79"/>
      <c r="BO861" s="79"/>
      <c r="BP861" s="79"/>
      <c r="BQ861" s="79"/>
      <c r="BR861" s="79"/>
      <c r="BS861" s="79"/>
      <c r="BT861" s="79"/>
      <c r="BU861" s="79"/>
      <c r="BV861" s="79"/>
      <c r="BW861" s="79"/>
      <c r="BX861" s="79"/>
      <c r="BY861" s="79"/>
      <c r="BZ861" s="79"/>
      <c r="CA861" s="79"/>
    </row>
    <row r="862" spans="1:79" ht="15.7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  <c r="BA862" s="79"/>
      <c r="BB862" s="79"/>
      <c r="BC862" s="79"/>
      <c r="BD862" s="79"/>
      <c r="BE862" s="79"/>
      <c r="BF862" s="79"/>
      <c r="BG862" s="79"/>
      <c r="BH862" s="79"/>
      <c r="BI862" s="79"/>
      <c r="BJ862" s="79"/>
      <c r="BK862" s="79"/>
      <c r="BL862" s="79"/>
      <c r="BM862" s="79"/>
      <c r="BN862" s="79"/>
      <c r="BO862" s="79"/>
      <c r="BP862" s="79"/>
      <c r="BQ862" s="79"/>
      <c r="BR862" s="79"/>
      <c r="BS862" s="79"/>
      <c r="BT862" s="79"/>
      <c r="BU862" s="79"/>
      <c r="BV862" s="79"/>
      <c r="BW862" s="79"/>
      <c r="BX862" s="79"/>
      <c r="BY862" s="79"/>
      <c r="BZ862" s="79"/>
      <c r="CA862" s="79"/>
    </row>
    <row r="863" spans="1:79" ht="15.7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  <c r="AT863" s="79"/>
      <c r="AU863" s="79"/>
      <c r="AV863" s="79"/>
      <c r="AW863" s="79"/>
      <c r="AX863" s="79"/>
      <c r="AY863" s="79"/>
      <c r="AZ863" s="79"/>
      <c r="BA863" s="79"/>
      <c r="BB863" s="79"/>
      <c r="BC863" s="79"/>
      <c r="BD863" s="79"/>
      <c r="BE863" s="79"/>
      <c r="BF863" s="79"/>
      <c r="BG863" s="79"/>
      <c r="BH863" s="79"/>
      <c r="BI863" s="79"/>
      <c r="BJ863" s="79"/>
      <c r="BK863" s="79"/>
      <c r="BL863" s="79"/>
      <c r="BM863" s="79"/>
      <c r="BN863" s="79"/>
      <c r="BO863" s="79"/>
      <c r="BP863" s="79"/>
      <c r="BQ863" s="79"/>
      <c r="BR863" s="79"/>
      <c r="BS863" s="79"/>
      <c r="BT863" s="79"/>
      <c r="BU863" s="79"/>
      <c r="BV863" s="79"/>
      <c r="BW863" s="79"/>
      <c r="BX863" s="79"/>
      <c r="BY863" s="79"/>
      <c r="BZ863" s="79"/>
      <c r="CA863" s="79"/>
    </row>
    <row r="864" spans="1:79" ht="15.7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  <c r="AW864" s="79"/>
      <c r="AX864" s="79"/>
      <c r="AY864" s="79"/>
      <c r="AZ864" s="79"/>
      <c r="BA864" s="79"/>
      <c r="BB864" s="79"/>
      <c r="BC864" s="79"/>
      <c r="BD864" s="79"/>
      <c r="BE864" s="79"/>
      <c r="BF864" s="79"/>
      <c r="BG864" s="79"/>
      <c r="BH864" s="79"/>
      <c r="BI864" s="79"/>
      <c r="BJ864" s="79"/>
      <c r="BK864" s="79"/>
      <c r="BL864" s="79"/>
      <c r="BM864" s="79"/>
      <c r="BN864" s="79"/>
      <c r="BO864" s="79"/>
      <c r="BP864" s="79"/>
      <c r="BQ864" s="79"/>
      <c r="BR864" s="79"/>
      <c r="BS864" s="79"/>
      <c r="BT864" s="79"/>
      <c r="BU864" s="79"/>
      <c r="BV864" s="79"/>
      <c r="BW864" s="79"/>
      <c r="BX864" s="79"/>
      <c r="BY864" s="79"/>
      <c r="BZ864" s="79"/>
      <c r="CA864" s="79"/>
    </row>
    <row r="865" spans="1:79" ht="15.7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  <c r="AT865" s="79"/>
      <c r="AU865" s="79"/>
      <c r="AV865" s="79"/>
      <c r="AW865" s="79"/>
      <c r="AX865" s="79"/>
      <c r="AY865" s="79"/>
      <c r="AZ865" s="79"/>
      <c r="BA865" s="79"/>
      <c r="BB865" s="79"/>
      <c r="BC865" s="79"/>
      <c r="BD865" s="79"/>
      <c r="BE865" s="79"/>
      <c r="BF865" s="79"/>
      <c r="BG865" s="79"/>
      <c r="BH865" s="79"/>
      <c r="BI865" s="79"/>
      <c r="BJ865" s="79"/>
      <c r="BK865" s="79"/>
      <c r="BL865" s="79"/>
      <c r="BM865" s="79"/>
      <c r="BN865" s="79"/>
      <c r="BO865" s="79"/>
      <c r="BP865" s="79"/>
      <c r="BQ865" s="79"/>
      <c r="BR865" s="79"/>
      <c r="BS865" s="79"/>
      <c r="BT865" s="79"/>
      <c r="BU865" s="79"/>
      <c r="BV865" s="79"/>
      <c r="BW865" s="79"/>
      <c r="BX865" s="79"/>
      <c r="BY865" s="79"/>
      <c r="BZ865" s="79"/>
      <c r="CA865" s="79"/>
    </row>
    <row r="866" spans="1:79" ht="15.7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  <c r="AT866" s="79"/>
      <c r="AU866" s="79"/>
      <c r="AV866" s="79"/>
      <c r="AW866" s="79"/>
      <c r="AX866" s="79"/>
      <c r="AY866" s="79"/>
      <c r="AZ866" s="79"/>
      <c r="BA866" s="79"/>
      <c r="BB866" s="79"/>
      <c r="BC866" s="79"/>
      <c r="BD866" s="79"/>
      <c r="BE866" s="79"/>
      <c r="BF866" s="79"/>
      <c r="BG866" s="79"/>
      <c r="BH866" s="79"/>
      <c r="BI866" s="79"/>
      <c r="BJ866" s="79"/>
      <c r="BK866" s="79"/>
      <c r="BL866" s="79"/>
      <c r="BM866" s="79"/>
      <c r="BN866" s="79"/>
      <c r="BO866" s="79"/>
      <c r="BP866" s="79"/>
      <c r="BQ866" s="79"/>
      <c r="BR866" s="79"/>
      <c r="BS866" s="79"/>
      <c r="BT866" s="79"/>
      <c r="BU866" s="79"/>
      <c r="BV866" s="79"/>
      <c r="BW866" s="79"/>
      <c r="BX866" s="79"/>
      <c r="BY866" s="79"/>
      <c r="BZ866" s="79"/>
      <c r="CA866" s="79"/>
    </row>
    <row r="867" spans="1:79" ht="15.7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  <c r="BA867" s="79"/>
      <c r="BB867" s="79"/>
      <c r="BC867" s="79"/>
      <c r="BD867" s="79"/>
      <c r="BE867" s="79"/>
      <c r="BF867" s="79"/>
      <c r="BG867" s="79"/>
      <c r="BH867" s="79"/>
      <c r="BI867" s="79"/>
      <c r="BJ867" s="79"/>
      <c r="BK867" s="79"/>
      <c r="BL867" s="79"/>
      <c r="BM867" s="79"/>
      <c r="BN867" s="79"/>
      <c r="BO867" s="79"/>
      <c r="BP867" s="79"/>
      <c r="BQ867" s="79"/>
      <c r="BR867" s="79"/>
      <c r="BS867" s="79"/>
      <c r="BT867" s="79"/>
      <c r="BU867" s="79"/>
      <c r="BV867" s="79"/>
      <c r="BW867" s="79"/>
      <c r="BX867" s="79"/>
      <c r="BY867" s="79"/>
      <c r="BZ867" s="79"/>
      <c r="CA867" s="79"/>
    </row>
    <row r="868" spans="1:79" ht="15.7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  <c r="BA868" s="79"/>
      <c r="BB868" s="79"/>
      <c r="BC868" s="79"/>
      <c r="BD868" s="79"/>
      <c r="BE868" s="79"/>
      <c r="BF868" s="79"/>
      <c r="BG868" s="79"/>
      <c r="BH868" s="79"/>
      <c r="BI868" s="79"/>
      <c r="BJ868" s="79"/>
      <c r="BK868" s="79"/>
      <c r="BL868" s="79"/>
      <c r="BM868" s="79"/>
      <c r="BN868" s="79"/>
      <c r="BO868" s="79"/>
      <c r="BP868" s="79"/>
      <c r="BQ868" s="79"/>
      <c r="BR868" s="79"/>
      <c r="BS868" s="79"/>
      <c r="BT868" s="79"/>
      <c r="BU868" s="79"/>
      <c r="BV868" s="79"/>
      <c r="BW868" s="79"/>
      <c r="BX868" s="79"/>
      <c r="BY868" s="79"/>
      <c r="BZ868" s="79"/>
      <c r="CA868" s="79"/>
    </row>
    <row r="869" spans="1:79" ht="15.7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  <c r="AT869" s="79"/>
      <c r="AU869" s="79"/>
      <c r="AV869" s="79"/>
      <c r="AW869" s="79"/>
      <c r="AX869" s="79"/>
      <c r="AY869" s="79"/>
      <c r="AZ869" s="79"/>
      <c r="BA869" s="79"/>
      <c r="BB869" s="79"/>
      <c r="BC869" s="79"/>
      <c r="BD869" s="79"/>
      <c r="BE869" s="79"/>
      <c r="BF869" s="79"/>
      <c r="BG869" s="79"/>
      <c r="BH869" s="79"/>
      <c r="BI869" s="79"/>
      <c r="BJ869" s="79"/>
      <c r="BK869" s="79"/>
      <c r="BL869" s="79"/>
      <c r="BM869" s="79"/>
      <c r="BN869" s="79"/>
      <c r="BO869" s="79"/>
      <c r="BP869" s="79"/>
      <c r="BQ869" s="79"/>
      <c r="BR869" s="79"/>
      <c r="BS869" s="79"/>
      <c r="BT869" s="79"/>
      <c r="BU869" s="79"/>
      <c r="BV869" s="79"/>
      <c r="BW869" s="79"/>
      <c r="BX869" s="79"/>
      <c r="BY869" s="79"/>
      <c r="BZ869" s="79"/>
      <c r="CA869" s="79"/>
    </row>
    <row r="870" spans="1:79" ht="15.7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  <c r="AT870" s="79"/>
      <c r="AU870" s="79"/>
      <c r="AV870" s="79"/>
      <c r="AW870" s="79"/>
      <c r="AX870" s="79"/>
      <c r="AY870" s="79"/>
      <c r="AZ870" s="79"/>
      <c r="BA870" s="79"/>
      <c r="BB870" s="79"/>
      <c r="BC870" s="79"/>
      <c r="BD870" s="79"/>
      <c r="BE870" s="79"/>
      <c r="BF870" s="79"/>
      <c r="BG870" s="79"/>
      <c r="BH870" s="79"/>
      <c r="BI870" s="79"/>
      <c r="BJ870" s="79"/>
      <c r="BK870" s="79"/>
      <c r="BL870" s="79"/>
      <c r="BM870" s="79"/>
      <c r="BN870" s="79"/>
      <c r="BO870" s="79"/>
      <c r="BP870" s="79"/>
      <c r="BQ870" s="79"/>
      <c r="BR870" s="79"/>
      <c r="BS870" s="79"/>
      <c r="BT870" s="79"/>
      <c r="BU870" s="79"/>
      <c r="BV870" s="79"/>
      <c r="BW870" s="79"/>
      <c r="BX870" s="79"/>
      <c r="BY870" s="79"/>
      <c r="BZ870" s="79"/>
      <c r="CA870" s="79"/>
    </row>
    <row r="871" spans="1:79" ht="15.7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  <c r="BA871" s="79"/>
      <c r="BB871" s="79"/>
      <c r="BC871" s="79"/>
      <c r="BD871" s="79"/>
      <c r="BE871" s="79"/>
      <c r="BF871" s="79"/>
      <c r="BG871" s="79"/>
      <c r="BH871" s="79"/>
      <c r="BI871" s="79"/>
      <c r="BJ871" s="79"/>
      <c r="BK871" s="79"/>
      <c r="BL871" s="79"/>
      <c r="BM871" s="79"/>
      <c r="BN871" s="79"/>
      <c r="BO871" s="79"/>
      <c r="BP871" s="79"/>
      <c r="BQ871" s="79"/>
      <c r="BR871" s="79"/>
      <c r="BS871" s="79"/>
      <c r="BT871" s="79"/>
      <c r="BU871" s="79"/>
      <c r="BV871" s="79"/>
      <c r="BW871" s="79"/>
      <c r="BX871" s="79"/>
      <c r="BY871" s="79"/>
      <c r="BZ871" s="79"/>
      <c r="CA871" s="79"/>
    </row>
    <row r="872" spans="1:79" ht="15.7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  <c r="AT872" s="79"/>
      <c r="AU872" s="79"/>
      <c r="AV872" s="79"/>
      <c r="AW872" s="79"/>
      <c r="AX872" s="79"/>
      <c r="AY872" s="79"/>
      <c r="AZ872" s="79"/>
      <c r="BA872" s="79"/>
      <c r="BB872" s="79"/>
      <c r="BC872" s="79"/>
      <c r="BD872" s="79"/>
      <c r="BE872" s="79"/>
      <c r="BF872" s="79"/>
      <c r="BG872" s="79"/>
      <c r="BH872" s="79"/>
      <c r="BI872" s="79"/>
      <c r="BJ872" s="79"/>
      <c r="BK872" s="79"/>
      <c r="BL872" s="79"/>
      <c r="BM872" s="79"/>
      <c r="BN872" s="79"/>
      <c r="BO872" s="79"/>
      <c r="BP872" s="79"/>
      <c r="BQ872" s="79"/>
      <c r="BR872" s="79"/>
      <c r="BS872" s="79"/>
      <c r="BT872" s="79"/>
      <c r="BU872" s="79"/>
      <c r="BV872" s="79"/>
      <c r="BW872" s="79"/>
      <c r="BX872" s="79"/>
      <c r="BY872" s="79"/>
      <c r="BZ872" s="79"/>
      <c r="CA872" s="79"/>
    </row>
    <row r="873" spans="1:79" ht="15.7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  <c r="BA873" s="79"/>
      <c r="BB873" s="79"/>
      <c r="BC873" s="79"/>
      <c r="BD873" s="79"/>
      <c r="BE873" s="79"/>
      <c r="BF873" s="79"/>
      <c r="BG873" s="79"/>
      <c r="BH873" s="79"/>
      <c r="BI873" s="79"/>
      <c r="BJ873" s="79"/>
      <c r="BK873" s="79"/>
      <c r="BL873" s="79"/>
      <c r="BM873" s="79"/>
      <c r="BN873" s="79"/>
      <c r="BO873" s="79"/>
      <c r="BP873" s="79"/>
      <c r="BQ873" s="79"/>
      <c r="BR873" s="79"/>
      <c r="BS873" s="79"/>
      <c r="BT873" s="79"/>
      <c r="BU873" s="79"/>
      <c r="BV873" s="79"/>
      <c r="BW873" s="79"/>
      <c r="BX873" s="79"/>
      <c r="BY873" s="79"/>
      <c r="BZ873" s="79"/>
      <c r="CA873" s="79"/>
    </row>
    <row r="874" spans="1:79" ht="15.7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  <c r="AT874" s="79"/>
      <c r="AU874" s="79"/>
      <c r="AV874" s="79"/>
      <c r="AW874" s="79"/>
      <c r="AX874" s="79"/>
      <c r="AY874" s="79"/>
      <c r="AZ874" s="79"/>
      <c r="BA874" s="79"/>
      <c r="BB874" s="79"/>
      <c r="BC874" s="79"/>
      <c r="BD874" s="79"/>
      <c r="BE874" s="79"/>
      <c r="BF874" s="79"/>
      <c r="BG874" s="79"/>
      <c r="BH874" s="79"/>
      <c r="BI874" s="79"/>
      <c r="BJ874" s="79"/>
      <c r="BK874" s="79"/>
      <c r="BL874" s="79"/>
      <c r="BM874" s="79"/>
      <c r="BN874" s="79"/>
      <c r="BO874" s="79"/>
      <c r="BP874" s="79"/>
      <c r="BQ874" s="79"/>
      <c r="BR874" s="79"/>
      <c r="BS874" s="79"/>
      <c r="BT874" s="79"/>
      <c r="BU874" s="79"/>
      <c r="BV874" s="79"/>
      <c r="BW874" s="79"/>
      <c r="BX874" s="79"/>
      <c r="BY874" s="79"/>
      <c r="BZ874" s="79"/>
      <c r="CA874" s="79"/>
    </row>
    <row r="875" spans="1:79" ht="15.7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  <c r="AT875" s="79"/>
      <c r="AU875" s="79"/>
      <c r="AV875" s="79"/>
      <c r="AW875" s="79"/>
      <c r="AX875" s="79"/>
      <c r="AY875" s="79"/>
      <c r="AZ875" s="79"/>
      <c r="BA875" s="79"/>
      <c r="BB875" s="79"/>
      <c r="BC875" s="79"/>
      <c r="BD875" s="79"/>
      <c r="BE875" s="79"/>
      <c r="BF875" s="79"/>
      <c r="BG875" s="79"/>
      <c r="BH875" s="79"/>
      <c r="BI875" s="79"/>
      <c r="BJ875" s="79"/>
      <c r="BK875" s="79"/>
      <c r="BL875" s="79"/>
      <c r="BM875" s="79"/>
      <c r="BN875" s="79"/>
      <c r="BO875" s="79"/>
      <c r="BP875" s="79"/>
      <c r="BQ875" s="79"/>
      <c r="BR875" s="79"/>
      <c r="BS875" s="79"/>
      <c r="BT875" s="79"/>
      <c r="BU875" s="79"/>
      <c r="BV875" s="79"/>
      <c r="BW875" s="79"/>
      <c r="BX875" s="79"/>
      <c r="BY875" s="79"/>
      <c r="BZ875" s="79"/>
      <c r="CA875" s="79"/>
    </row>
    <row r="876" spans="1:79" ht="15.7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  <c r="AT876" s="79"/>
      <c r="AU876" s="79"/>
      <c r="AV876" s="79"/>
      <c r="AW876" s="79"/>
      <c r="AX876" s="79"/>
      <c r="AY876" s="79"/>
      <c r="AZ876" s="79"/>
      <c r="BA876" s="79"/>
      <c r="BB876" s="79"/>
      <c r="BC876" s="79"/>
      <c r="BD876" s="79"/>
      <c r="BE876" s="79"/>
      <c r="BF876" s="79"/>
      <c r="BG876" s="79"/>
      <c r="BH876" s="79"/>
      <c r="BI876" s="79"/>
      <c r="BJ876" s="79"/>
      <c r="BK876" s="79"/>
      <c r="BL876" s="79"/>
      <c r="BM876" s="79"/>
      <c r="BN876" s="79"/>
      <c r="BO876" s="79"/>
      <c r="BP876" s="79"/>
      <c r="BQ876" s="79"/>
      <c r="BR876" s="79"/>
      <c r="BS876" s="79"/>
      <c r="BT876" s="79"/>
      <c r="BU876" s="79"/>
      <c r="BV876" s="79"/>
      <c r="BW876" s="79"/>
      <c r="BX876" s="79"/>
      <c r="BY876" s="79"/>
      <c r="BZ876" s="79"/>
      <c r="CA876" s="79"/>
    </row>
    <row r="877" spans="1:79" ht="15.7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  <c r="BA877" s="79"/>
      <c r="BB877" s="79"/>
      <c r="BC877" s="79"/>
      <c r="BD877" s="79"/>
      <c r="BE877" s="79"/>
      <c r="BF877" s="79"/>
      <c r="BG877" s="79"/>
      <c r="BH877" s="79"/>
      <c r="BI877" s="79"/>
      <c r="BJ877" s="79"/>
      <c r="BK877" s="79"/>
      <c r="BL877" s="79"/>
      <c r="BM877" s="79"/>
      <c r="BN877" s="79"/>
      <c r="BO877" s="79"/>
      <c r="BP877" s="79"/>
      <c r="BQ877" s="79"/>
      <c r="BR877" s="79"/>
      <c r="BS877" s="79"/>
      <c r="BT877" s="79"/>
      <c r="BU877" s="79"/>
      <c r="BV877" s="79"/>
      <c r="BW877" s="79"/>
      <c r="BX877" s="79"/>
      <c r="BY877" s="79"/>
      <c r="BZ877" s="79"/>
      <c r="CA877" s="79"/>
    </row>
    <row r="878" spans="1:79" ht="15.7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  <c r="AT878" s="79"/>
      <c r="AU878" s="79"/>
      <c r="AV878" s="79"/>
      <c r="AW878" s="79"/>
      <c r="AX878" s="79"/>
      <c r="AY878" s="79"/>
      <c r="AZ878" s="79"/>
      <c r="BA878" s="79"/>
      <c r="BB878" s="79"/>
      <c r="BC878" s="79"/>
      <c r="BD878" s="79"/>
      <c r="BE878" s="79"/>
      <c r="BF878" s="79"/>
      <c r="BG878" s="79"/>
      <c r="BH878" s="79"/>
      <c r="BI878" s="79"/>
      <c r="BJ878" s="79"/>
      <c r="BK878" s="79"/>
      <c r="BL878" s="79"/>
      <c r="BM878" s="79"/>
      <c r="BN878" s="79"/>
      <c r="BO878" s="79"/>
      <c r="BP878" s="79"/>
      <c r="BQ878" s="79"/>
      <c r="BR878" s="79"/>
      <c r="BS878" s="79"/>
      <c r="BT878" s="79"/>
      <c r="BU878" s="79"/>
      <c r="BV878" s="79"/>
      <c r="BW878" s="79"/>
      <c r="BX878" s="79"/>
      <c r="BY878" s="79"/>
      <c r="BZ878" s="79"/>
      <c r="CA878" s="79"/>
    </row>
    <row r="879" spans="1:79" ht="15.7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  <c r="AT879" s="79"/>
      <c r="AU879" s="79"/>
      <c r="AV879" s="79"/>
      <c r="AW879" s="79"/>
      <c r="AX879" s="79"/>
      <c r="AY879" s="79"/>
      <c r="AZ879" s="79"/>
      <c r="BA879" s="79"/>
      <c r="BB879" s="79"/>
      <c r="BC879" s="79"/>
      <c r="BD879" s="79"/>
      <c r="BE879" s="79"/>
      <c r="BF879" s="79"/>
      <c r="BG879" s="79"/>
      <c r="BH879" s="79"/>
      <c r="BI879" s="79"/>
      <c r="BJ879" s="79"/>
      <c r="BK879" s="79"/>
      <c r="BL879" s="79"/>
      <c r="BM879" s="79"/>
      <c r="BN879" s="79"/>
      <c r="BO879" s="79"/>
      <c r="BP879" s="79"/>
      <c r="BQ879" s="79"/>
      <c r="BR879" s="79"/>
      <c r="BS879" s="79"/>
      <c r="BT879" s="79"/>
      <c r="BU879" s="79"/>
      <c r="BV879" s="79"/>
      <c r="BW879" s="79"/>
      <c r="BX879" s="79"/>
      <c r="BY879" s="79"/>
      <c r="BZ879" s="79"/>
      <c r="CA879" s="79"/>
    </row>
    <row r="880" spans="1:79" ht="15.7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  <c r="AT880" s="79"/>
      <c r="AU880" s="79"/>
      <c r="AV880" s="79"/>
      <c r="AW880" s="79"/>
      <c r="AX880" s="79"/>
      <c r="AY880" s="79"/>
      <c r="AZ880" s="79"/>
      <c r="BA880" s="79"/>
      <c r="BB880" s="79"/>
      <c r="BC880" s="79"/>
      <c r="BD880" s="79"/>
      <c r="BE880" s="79"/>
      <c r="BF880" s="79"/>
      <c r="BG880" s="79"/>
      <c r="BH880" s="79"/>
      <c r="BI880" s="79"/>
      <c r="BJ880" s="79"/>
      <c r="BK880" s="79"/>
      <c r="BL880" s="79"/>
      <c r="BM880" s="79"/>
      <c r="BN880" s="79"/>
      <c r="BO880" s="79"/>
      <c r="BP880" s="79"/>
      <c r="BQ880" s="79"/>
      <c r="BR880" s="79"/>
      <c r="BS880" s="79"/>
      <c r="BT880" s="79"/>
      <c r="BU880" s="79"/>
      <c r="BV880" s="79"/>
      <c r="BW880" s="79"/>
      <c r="BX880" s="79"/>
      <c r="BY880" s="79"/>
      <c r="BZ880" s="79"/>
      <c r="CA880" s="79"/>
    </row>
    <row r="881" spans="1:79" ht="15.7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  <c r="AT881" s="79"/>
      <c r="AU881" s="79"/>
      <c r="AV881" s="79"/>
      <c r="AW881" s="79"/>
      <c r="AX881" s="79"/>
      <c r="AY881" s="79"/>
      <c r="AZ881" s="79"/>
      <c r="BA881" s="79"/>
      <c r="BB881" s="79"/>
      <c r="BC881" s="79"/>
      <c r="BD881" s="79"/>
      <c r="BE881" s="79"/>
      <c r="BF881" s="79"/>
      <c r="BG881" s="79"/>
      <c r="BH881" s="79"/>
      <c r="BI881" s="79"/>
      <c r="BJ881" s="79"/>
      <c r="BK881" s="79"/>
      <c r="BL881" s="79"/>
      <c r="BM881" s="79"/>
      <c r="BN881" s="79"/>
      <c r="BO881" s="79"/>
      <c r="BP881" s="79"/>
      <c r="BQ881" s="79"/>
      <c r="BR881" s="79"/>
      <c r="BS881" s="79"/>
      <c r="BT881" s="79"/>
      <c r="BU881" s="79"/>
      <c r="BV881" s="79"/>
      <c r="BW881" s="79"/>
      <c r="BX881" s="79"/>
      <c r="BY881" s="79"/>
      <c r="BZ881" s="79"/>
      <c r="CA881" s="79"/>
    </row>
    <row r="882" spans="1:79" ht="15.7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  <c r="AT882" s="79"/>
      <c r="AU882" s="79"/>
      <c r="AV882" s="79"/>
      <c r="AW882" s="79"/>
      <c r="AX882" s="79"/>
      <c r="AY882" s="79"/>
      <c r="AZ882" s="79"/>
      <c r="BA882" s="79"/>
      <c r="BB882" s="79"/>
      <c r="BC882" s="79"/>
      <c r="BD882" s="79"/>
      <c r="BE882" s="79"/>
      <c r="BF882" s="79"/>
      <c r="BG882" s="79"/>
      <c r="BH882" s="79"/>
      <c r="BI882" s="79"/>
      <c r="BJ882" s="79"/>
      <c r="BK882" s="79"/>
      <c r="BL882" s="79"/>
      <c r="BM882" s="79"/>
      <c r="BN882" s="79"/>
      <c r="BO882" s="79"/>
      <c r="BP882" s="79"/>
      <c r="BQ882" s="79"/>
      <c r="BR882" s="79"/>
      <c r="BS882" s="79"/>
      <c r="BT882" s="79"/>
      <c r="BU882" s="79"/>
      <c r="BV882" s="79"/>
      <c r="BW882" s="79"/>
      <c r="BX882" s="79"/>
      <c r="BY882" s="79"/>
      <c r="BZ882" s="79"/>
      <c r="CA882" s="79"/>
    </row>
    <row r="883" spans="1:79" ht="15.7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  <c r="AT883" s="79"/>
      <c r="AU883" s="79"/>
      <c r="AV883" s="79"/>
      <c r="AW883" s="79"/>
      <c r="AX883" s="79"/>
      <c r="AY883" s="79"/>
      <c r="AZ883" s="79"/>
      <c r="BA883" s="79"/>
      <c r="BB883" s="79"/>
      <c r="BC883" s="79"/>
      <c r="BD883" s="79"/>
      <c r="BE883" s="79"/>
      <c r="BF883" s="79"/>
      <c r="BG883" s="79"/>
      <c r="BH883" s="79"/>
      <c r="BI883" s="79"/>
      <c r="BJ883" s="79"/>
      <c r="BK883" s="79"/>
      <c r="BL883" s="79"/>
      <c r="BM883" s="79"/>
      <c r="BN883" s="79"/>
      <c r="BO883" s="79"/>
      <c r="BP883" s="79"/>
      <c r="BQ883" s="79"/>
      <c r="BR883" s="79"/>
      <c r="BS883" s="79"/>
      <c r="BT883" s="79"/>
      <c r="BU883" s="79"/>
      <c r="BV883" s="79"/>
      <c r="BW883" s="79"/>
      <c r="BX883" s="79"/>
      <c r="BY883" s="79"/>
      <c r="BZ883" s="79"/>
      <c r="CA883" s="79"/>
    </row>
    <row r="884" spans="1:79" ht="15.7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  <c r="AT884" s="79"/>
      <c r="AU884" s="79"/>
      <c r="AV884" s="79"/>
      <c r="AW884" s="79"/>
      <c r="AX884" s="79"/>
      <c r="AY884" s="79"/>
      <c r="AZ884" s="79"/>
      <c r="BA884" s="79"/>
      <c r="BB884" s="79"/>
      <c r="BC884" s="79"/>
      <c r="BD884" s="79"/>
      <c r="BE884" s="79"/>
      <c r="BF884" s="79"/>
      <c r="BG884" s="79"/>
      <c r="BH884" s="79"/>
      <c r="BI884" s="79"/>
      <c r="BJ884" s="79"/>
      <c r="BK884" s="79"/>
      <c r="BL884" s="79"/>
      <c r="BM884" s="79"/>
      <c r="BN884" s="79"/>
      <c r="BO884" s="79"/>
      <c r="BP884" s="79"/>
      <c r="BQ884" s="79"/>
      <c r="BR884" s="79"/>
      <c r="BS884" s="79"/>
      <c r="BT884" s="79"/>
      <c r="BU884" s="79"/>
      <c r="BV884" s="79"/>
      <c r="BW884" s="79"/>
      <c r="BX884" s="79"/>
      <c r="BY884" s="79"/>
      <c r="BZ884" s="79"/>
      <c r="CA884" s="79"/>
    </row>
    <row r="885" spans="1:79" ht="15.7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  <c r="AT885" s="79"/>
      <c r="AU885" s="79"/>
      <c r="AV885" s="79"/>
      <c r="AW885" s="79"/>
      <c r="AX885" s="79"/>
      <c r="AY885" s="79"/>
      <c r="AZ885" s="79"/>
      <c r="BA885" s="79"/>
      <c r="BB885" s="79"/>
      <c r="BC885" s="79"/>
      <c r="BD885" s="79"/>
      <c r="BE885" s="79"/>
      <c r="BF885" s="79"/>
      <c r="BG885" s="79"/>
      <c r="BH885" s="79"/>
      <c r="BI885" s="79"/>
      <c r="BJ885" s="79"/>
      <c r="BK885" s="79"/>
      <c r="BL885" s="79"/>
      <c r="BM885" s="79"/>
      <c r="BN885" s="79"/>
      <c r="BO885" s="79"/>
      <c r="BP885" s="79"/>
      <c r="BQ885" s="79"/>
      <c r="BR885" s="79"/>
      <c r="BS885" s="79"/>
      <c r="BT885" s="79"/>
      <c r="BU885" s="79"/>
      <c r="BV885" s="79"/>
      <c r="BW885" s="79"/>
      <c r="BX885" s="79"/>
      <c r="BY885" s="79"/>
      <c r="BZ885" s="79"/>
      <c r="CA885" s="79"/>
    </row>
    <row r="886" spans="1:79" ht="15.7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  <c r="AW886" s="79"/>
      <c r="AX886" s="79"/>
      <c r="AY886" s="79"/>
      <c r="AZ886" s="79"/>
      <c r="BA886" s="79"/>
      <c r="BB886" s="79"/>
      <c r="BC886" s="79"/>
      <c r="BD886" s="79"/>
      <c r="BE886" s="79"/>
      <c r="BF886" s="79"/>
      <c r="BG886" s="79"/>
      <c r="BH886" s="79"/>
      <c r="BI886" s="79"/>
      <c r="BJ886" s="79"/>
      <c r="BK886" s="79"/>
      <c r="BL886" s="79"/>
      <c r="BM886" s="79"/>
      <c r="BN886" s="79"/>
      <c r="BO886" s="79"/>
      <c r="BP886" s="79"/>
      <c r="BQ886" s="79"/>
      <c r="BR886" s="79"/>
      <c r="BS886" s="79"/>
      <c r="BT886" s="79"/>
      <c r="BU886" s="79"/>
      <c r="BV886" s="79"/>
      <c r="BW886" s="79"/>
      <c r="BX886" s="79"/>
      <c r="BY886" s="79"/>
      <c r="BZ886" s="79"/>
      <c r="CA886" s="79"/>
    </row>
    <row r="887" spans="1:79" ht="15.7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  <c r="AT887" s="79"/>
      <c r="AU887" s="79"/>
      <c r="AV887" s="79"/>
      <c r="AW887" s="79"/>
      <c r="AX887" s="79"/>
      <c r="AY887" s="79"/>
      <c r="AZ887" s="79"/>
      <c r="BA887" s="79"/>
      <c r="BB887" s="79"/>
      <c r="BC887" s="79"/>
      <c r="BD887" s="79"/>
      <c r="BE887" s="79"/>
      <c r="BF887" s="79"/>
      <c r="BG887" s="79"/>
      <c r="BH887" s="79"/>
      <c r="BI887" s="79"/>
      <c r="BJ887" s="79"/>
      <c r="BK887" s="79"/>
      <c r="BL887" s="79"/>
      <c r="BM887" s="79"/>
      <c r="BN887" s="79"/>
      <c r="BO887" s="79"/>
      <c r="BP887" s="79"/>
      <c r="BQ887" s="79"/>
      <c r="BR887" s="79"/>
      <c r="BS887" s="79"/>
      <c r="BT887" s="79"/>
      <c r="BU887" s="79"/>
      <c r="BV887" s="79"/>
      <c r="BW887" s="79"/>
      <c r="BX887" s="79"/>
      <c r="BY887" s="79"/>
      <c r="BZ887" s="79"/>
      <c r="CA887" s="79"/>
    </row>
    <row r="888" spans="1:79" ht="15.7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  <c r="AT888" s="79"/>
      <c r="AU888" s="79"/>
      <c r="AV888" s="79"/>
      <c r="AW888" s="79"/>
      <c r="AX888" s="79"/>
      <c r="AY888" s="79"/>
      <c r="AZ888" s="79"/>
      <c r="BA888" s="79"/>
      <c r="BB888" s="79"/>
      <c r="BC888" s="79"/>
      <c r="BD888" s="79"/>
      <c r="BE888" s="79"/>
      <c r="BF888" s="79"/>
      <c r="BG888" s="79"/>
      <c r="BH888" s="79"/>
      <c r="BI888" s="79"/>
      <c r="BJ888" s="79"/>
      <c r="BK888" s="79"/>
      <c r="BL888" s="79"/>
      <c r="BM888" s="79"/>
      <c r="BN888" s="79"/>
      <c r="BO888" s="79"/>
      <c r="BP888" s="79"/>
      <c r="BQ888" s="79"/>
      <c r="BR888" s="79"/>
      <c r="BS888" s="79"/>
      <c r="BT888" s="79"/>
      <c r="BU888" s="79"/>
      <c r="BV888" s="79"/>
      <c r="BW888" s="79"/>
      <c r="BX888" s="79"/>
      <c r="BY888" s="79"/>
      <c r="BZ888" s="79"/>
      <c r="CA888" s="79"/>
    </row>
    <row r="889" spans="1:79" ht="15.7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  <c r="AT889" s="79"/>
      <c r="AU889" s="79"/>
      <c r="AV889" s="79"/>
      <c r="AW889" s="79"/>
      <c r="AX889" s="79"/>
      <c r="AY889" s="79"/>
      <c r="AZ889" s="79"/>
      <c r="BA889" s="79"/>
      <c r="BB889" s="79"/>
      <c r="BC889" s="79"/>
      <c r="BD889" s="79"/>
      <c r="BE889" s="79"/>
      <c r="BF889" s="79"/>
      <c r="BG889" s="79"/>
      <c r="BH889" s="79"/>
      <c r="BI889" s="79"/>
      <c r="BJ889" s="79"/>
      <c r="BK889" s="79"/>
      <c r="BL889" s="79"/>
      <c r="BM889" s="79"/>
      <c r="BN889" s="79"/>
      <c r="BO889" s="79"/>
      <c r="BP889" s="79"/>
      <c r="BQ889" s="79"/>
      <c r="BR889" s="79"/>
      <c r="BS889" s="79"/>
      <c r="BT889" s="79"/>
      <c r="BU889" s="79"/>
      <c r="BV889" s="79"/>
      <c r="BW889" s="79"/>
      <c r="BX889" s="79"/>
      <c r="BY889" s="79"/>
      <c r="BZ889" s="79"/>
      <c r="CA889" s="79"/>
    </row>
    <row r="890" spans="1:79" ht="15.7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  <c r="AT890" s="79"/>
      <c r="AU890" s="79"/>
      <c r="AV890" s="79"/>
      <c r="AW890" s="79"/>
      <c r="AX890" s="79"/>
      <c r="AY890" s="79"/>
      <c r="AZ890" s="79"/>
      <c r="BA890" s="79"/>
      <c r="BB890" s="79"/>
      <c r="BC890" s="79"/>
      <c r="BD890" s="79"/>
      <c r="BE890" s="79"/>
      <c r="BF890" s="79"/>
      <c r="BG890" s="79"/>
      <c r="BH890" s="79"/>
      <c r="BI890" s="79"/>
      <c r="BJ890" s="79"/>
      <c r="BK890" s="79"/>
      <c r="BL890" s="79"/>
      <c r="BM890" s="79"/>
      <c r="BN890" s="79"/>
      <c r="BO890" s="79"/>
      <c r="BP890" s="79"/>
      <c r="BQ890" s="79"/>
      <c r="BR890" s="79"/>
      <c r="BS890" s="79"/>
      <c r="BT890" s="79"/>
      <c r="BU890" s="79"/>
      <c r="BV890" s="79"/>
      <c r="BW890" s="79"/>
      <c r="BX890" s="79"/>
      <c r="BY890" s="79"/>
      <c r="BZ890" s="79"/>
      <c r="CA890" s="79"/>
    </row>
    <row r="891" spans="1:79" ht="15.7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  <c r="AT891" s="79"/>
      <c r="AU891" s="79"/>
      <c r="AV891" s="79"/>
      <c r="AW891" s="79"/>
      <c r="AX891" s="79"/>
      <c r="AY891" s="79"/>
      <c r="AZ891" s="79"/>
      <c r="BA891" s="79"/>
      <c r="BB891" s="79"/>
      <c r="BC891" s="79"/>
      <c r="BD891" s="79"/>
      <c r="BE891" s="79"/>
      <c r="BF891" s="79"/>
      <c r="BG891" s="79"/>
      <c r="BH891" s="79"/>
      <c r="BI891" s="79"/>
      <c r="BJ891" s="79"/>
      <c r="BK891" s="79"/>
      <c r="BL891" s="79"/>
      <c r="BM891" s="79"/>
      <c r="BN891" s="79"/>
      <c r="BO891" s="79"/>
      <c r="BP891" s="79"/>
      <c r="BQ891" s="79"/>
      <c r="BR891" s="79"/>
      <c r="BS891" s="79"/>
      <c r="BT891" s="79"/>
      <c r="BU891" s="79"/>
      <c r="BV891" s="79"/>
      <c r="BW891" s="79"/>
      <c r="BX891" s="79"/>
      <c r="BY891" s="79"/>
      <c r="BZ891" s="79"/>
      <c r="CA891" s="79"/>
    </row>
    <row r="892" spans="1:79" ht="15.7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  <c r="AT892" s="79"/>
      <c r="AU892" s="79"/>
      <c r="AV892" s="79"/>
      <c r="AW892" s="79"/>
      <c r="AX892" s="79"/>
      <c r="AY892" s="79"/>
      <c r="AZ892" s="79"/>
      <c r="BA892" s="79"/>
      <c r="BB892" s="79"/>
      <c r="BC892" s="79"/>
      <c r="BD892" s="79"/>
      <c r="BE892" s="79"/>
      <c r="BF892" s="79"/>
      <c r="BG892" s="79"/>
      <c r="BH892" s="79"/>
      <c r="BI892" s="79"/>
      <c r="BJ892" s="79"/>
      <c r="BK892" s="79"/>
      <c r="BL892" s="79"/>
      <c r="BM892" s="79"/>
      <c r="BN892" s="79"/>
      <c r="BO892" s="79"/>
      <c r="BP892" s="79"/>
      <c r="BQ892" s="79"/>
      <c r="BR892" s="79"/>
      <c r="BS892" s="79"/>
      <c r="BT892" s="79"/>
      <c r="BU892" s="79"/>
      <c r="BV892" s="79"/>
      <c r="BW892" s="79"/>
      <c r="BX892" s="79"/>
      <c r="BY892" s="79"/>
      <c r="BZ892" s="79"/>
      <c r="CA892" s="79"/>
    </row>
    <row r="893" spans="1:79" ht="15.7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  <c r="AT893" s="79"/>
      <c r="AU893" s="79"/>
      <c r="AV893" s="79"/>
      <c r="AW893" s="79"/>
      <c r="AX893" s="79"/>
      <c r="AY893" s="79"/>
      <c r="AZ893" s="79"/>
      <c r="BA893" s="79"/>
      <c r="BB893" s="79"/>
      <c r="BC893" s="79"/>
      <c r="BD893" s="79"/>
      <c r="BE893" s="79"/>
      <c r="BF893" s="79"/>
      <c r="BG893" s="79"/>
      <c r="BH893" s="79"/>
      <c r="BI893" s="79"/>
      <c r="BJ893" s="79"/>
      <c r="BK893" s="79"/>
      <c r="BL893" s="79"/>
      <c r="BM893" s="79"/>
      <c r="BN893" s="79"/>
      <c r="BO893" s="79"/>
      <c r="BP893" s="79"/>
      <c r="BQ893" s="79"/>
      <c r="BR893" s="79"/>
      <c r="BS893" s="79"/>
      <c r="BT893" s="79"/>
      <c r="BU893" s="79"/>
      <c r="BV893" s="79"/>
      <c r="BW893" s="79"/>
      <c r="BX893" s="79"/>
      <c r="BY893" s="79"/>
      <c r="BZ893" s="79"/>
      <c r="CA893" s="79"/>
    </row>
    <row r="894" spans="1:79" ht="15.7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  <c r="AT894" s="79"/>
      <c r="AU894" s="79"/>
      <c r="AV894" s="79"/>
      <c r="AW894" s="79"/>
      <c r="AX894" s="79"/>
      <c r="AY894" s="79"/>
      <c r="AZ894" s="79"/>
      <c r="BA894" s="79"/>
      <c r="BB894" s="79"/>
      <c r="BC894" s="79"/>
      <c r="BD894" s="79"/>
      <c r="BE894" s="79"/>
      <c r="BF894" s="79"/>
      <c r="BG894" s="79"/>
      <c r="BH894" s="79"/>
      <c r="BI894" s="79"/>
      <c r="BJ894" s="79"/>
      <c r="BK894" s="79"/>
      <c r="BL894" s="79"/>
      <c r="BM894" s="79"/>
      <c r="BN894" s="79"/>
      <c r="BO894" s="79"/>
      <c r="BP894" s="79"/>
      <c r="BQ894" s="79"/>
      <c r="BR894" s="79"/>
      <c r="BS894" s="79"/>
      <c r="BT894" s="79"/>
      <c r="BU894" s="79"/>
      <c r="BV894" s="79"/>
      <c r="BW894" s="79"/>
      <c r="BX894" s="79"/>
      <c r="BY894" s="79"/>
      <c r="BZ894" s="79"/>
      <c r="CA894" s="79"/>
    </row>
    <row r="895" spans="1:79" ht="15.7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  <c r="AT895" s="79"/>
      <c r="AU895" s="79"/>
      <c r="AV895" s="79"/>
      <c r="AW895" s="79"/>
      <c r="AX895" s="79"/>
      <c r="AY895" s="79"/>
      <c r="AZ895" s="79"/>
      <c r="BA895" s="79"/>
      <c r="BB895" s="79"/>
      <c r="BC895" s="79"/>
      <c r="BD895" s="79"/>
      <c r="BE895" s="79"/>
      <c r="BF895" s="79"/>
      <c r="BG895" s="79"/>
      <c r="BH895" s="79"/>
      <c r="BI895" s="79"/>
      <c r="BJ895" s="79"/>
      <c r="BK895" s="79"/>
      <c r="BL895" s="79"/>
      <c r="BM895" s="79"/>
      <c r="BN895" s="79"/>
      <c r="BO895" s="79"/>
      <c r="BP895" s="79"/>
      <c r="BQ895" s="79"/>
      <c r="BR895" s="79"/>
      <c r="BS895" s="79"/>
      <c r="BT895" s="79"/>
      <c r="BU895" s="79"/>
      <c r="BV895" s="79"/>
      <c r="BW895" s="79"/>
      <c r="BX895" s="79"/>
      <c r="BY895" s="79"/>
      <c r="BZ895" s="79"/>
      <c r="CA895" s="79"/>
    </row>
    <row r="896" spans="1:79" ht="15.7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  <c r="AT896" s="79"/>
      <c r="AU896" s="79"/>
      <c r="AV896" s="79"/>
      <c r="AW896" s="79"/>
      <c r="AX896" s="79"/>
      <c r="AY896" s="79"/>
      <c r="AZ896" s="79"/>
      <c r="BA896" s="79"/>
      <c r="BB896" s="79"/>
      <c r="BC896" s="79"/>
      <c r="BD896" s="79"/>
      <c r="BE896" s="79"/>
      <c r="BF896" s="79"/>
      <c r="BG896" s="79"/>
      <c r="BH896" s="79"/>
      <c r="BI896" s="79"/>
      <c r="BJ896" s="79"/>
      <c r="BK896" s="79"/>
      <c r="BL896" s="79"/>
      <c r="BM896" s="79"/>
      <c r="BN896" s="79"/>
      <c r="BO896" s="79"/>
      <c r="BP896" s="79"/>
      <c r="BQ896" s="79"/>
      <c r="BR896" s="79"/>
      <c r="BS896" s="79"/>
      <c r="BT896" s="79"/>
      <c r="BU896" s="79"/>
      <c r="BV896" s="79"/>
      <c r="BW896" s="79"/>
      <c r="BX896" s="79"/>
      <c r="BY896" s="79"/>
      <c r="BZ896" s="79"/>
      <c r="CA896" s="79"/>
    </row>
    <row r="897" spans="1:79" ht="15.7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  <c r="AT897" s="79"/>
      <c r="AU897" s="79"/>
      <c r="AV897" s="79"/>
      <c r="AW897" s="79"/>
      <c r="AX897" s="79"/>
      <c r="AY897" s="79"/>
      <c r="AZ897" s="79"/>
      <c r="BA897" s="79"/>
      <c r="BB897" s="79"/>
      <c r="BC897" s="79"/>
      <c r="BD897" s="79"/>
      <c r="BE897" s="79"/>
      <c r="BF897" s="79"/>
      <c r="BG897" s="79"/>
      <c r="BH897" s="79"/>
      <c r="BI897" s="79"/>
      <c r="BJ897" s="79"/>
      <c r="BK897" s="79"/>
      <c r="BL897" s="79"/>
      <c r="BM897" s="79"/>
      <c r="BN897" s="79"/>
      <c r="BO897" s="79"/>
      <c r="BP897" s="79"/>
      <c r="BQ897" s="79"/>
      <c r="BR897" s="79"/>
      <c r="BS897" s="79"/>
      <c r="BT897" s="79"/>
      <c r="BU897" s="79"/>
      <c r="BV897" s="79"/>
      <c r="BW897" s="79"/>
      <c r="BX897" s="79"/>
      <c r="BY897" s="79"/>
      <c r="BZ897" s="79"/>
      <c r="CA897" s="79"/>
    </row>
    <row r="898" spans="1:79" ht="15.7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  <c r="AT898" s="79"/>
      <c r="AU898" s="79"/>
      <c r="AV898" s="79"/>
      <c r="AW898" s="79"/>
      <c r="AX898" s="79"/>
      <c r="AY898" s="79"/>
      <c r="AZ898" s="79"/>
      <c r="BA898" s="79"/>
      <c r="BB898" s="79"/>
      <c r="BC898" s="79"/>
      <c r="BD898" s="79"/>
      <c r="BE898" s="79"/>
      <c r="BF898" s="79"/>
      <c r="BG898" s="79"/>
      <c r="BH898" s="79"/>
      <c r="BI898" s="79"/>
      <c r="BJ898" s="79"/>
      <c r="BK898" s="79"/>
      <c r="BL898" s="79"/>
      <c r="BM898" s="79"/>
      <c r="BN898" s="79"/>
      <c r="BO898" s="79"/>
      <c r="BP898" s="79"/>
      <c r="BQ898" s="79"/>
      <c r="BR898" s="79"/>
      <c r="BS898" s="79"/>
      <c r="BT898" s="79"/>
      <c r="BU898" s="79"/>
      <c r="BV898" s="79"/>
      <c r="BW898" s="79"/>
      <c r="BX898" s="79"/>
      <c r="BY898" s="79"/>
      <c r="BZ898" s="79"/>
      <c r="CA898" s="79"/>
    </row>
    <row r="899" spans="1:79" ht="15.7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  <c r="AT899" s="79"/>
      <c r="AU899" s="79"/>
      <c r="AV899" s="79"/>
      <c r="AW899" s="79"/>
      <c r="AX899" s="79"/>
      <c r="AY899" s="79"/>
      <c r="AZ899" s="79"/>
      <c r="BA899" s="79"/>
      <c r="BB899" s="79"/>
      <c r="BC899" s="79"/>
      <c r="BD899" s="79"/>
      <c r="BE899" s="79"/>
      <c r="BF899" s="79"/>
      <c r="BG899" s="79"/>
      <c r="BH899" s="79"/>
      <c r="BI899" s="79"/>
      <c r="BJ899" s="79"/>
      <c r="BK899" s="79"/>
      <c r="BL899" s="79"/>
      <c r="BM899" s="79"/>
      <c r="BN899" s="79"/>
      <c r="BO899" s="79"/>
      <c r="BP899" s="79"/>
      <c r="BQ899" s="79"/>
      <c r="BR899" s="79"/>
      <c r="BS899" s="79"/>
      <c r="BT899" s="79"/>
      <c r="BU899" s="79"/>
      <c r="BV899" s="79"/>
      <c r="BW899" s="79"/>
      <c r="BX899" s="79"/>
      <c r="BY899" s="79"/>
      <c r="BZ899" s="79"/>
      <c r="CA899" s="79"/>
    </row>
    <row r="900" spans="1:79" ht="15.7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  <c r="BA900" s="79"/>
      <c r="BB900" s="79"/>
      <c r="BC900" s="79"/>
      <c r="BD900" s="79"/>
      <c r="BE900" s="79"/>
      <c r="BF900" s="79"/>
      <c r="BG900" s="79"/>
      <c r="BH900" s="79"/>
      <c r="BI900" s="79"/>
      <c r="BJ900" s="79"/>
      <c r="BK900" s="79"/>
      <c r="BL900" s="79"/>
      <c r="BM900" s="79"/>
      <c r="BN900" s="79"/>
      <c r="BO900" s="79"/>
      <c r="BP900" s="79"/>
      <c r="BQ900" s="79"/>
      <c r="BR900" s="79"/>
      <c r="BS900" s="79"/>
      <c r="BT900" s="79"/>
      <c r="BU900" s="79"/>
      <c r="BV900" s="79"/>
      <c r="BW900" s="79"/>
      <c r="BX900" s="79"/>
      <c r="BY900" s="79"/>
      <c r="BZ900" s="79"/>
      <c r="CA900" s="79"/>
    </row>
    <row r="901" spans="1:79" ht="15.7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  <c r="BA901" s="79"/>
      <c r="BB901" s="79"/>
      <c r="BC901" s="79"/>
      <c r="BD901" s="79"/>
      <c r="BE901" s="79"/>
      <c r="BF901" s="79"/>
      <c r="BG901" s="79"/>
      <c r="BH901" s="79"/>
      <c r="BI901" s="79"/>
      <c r="BJ901" s="79"/>
      <c r="BK901" s="79"/>
      <c r="BL901" s="79"/>
      <c r="BM901" s="79"/>
      <c r="BN901" s="79"/>
      <c r="BO901" s="79"/>
      <c r="BP901" s="79"/>
      <c r="BQ901" s="79"/>
      <c r="BR901" s="79"/>
      <c r="BS901" s="79"/>
      <c r="BT901" s="79"/>
      <c r="BU901" s="79"/>
      <c r="BV901" s="79"/>
      <c r="BW901" s="79"/>
      <c r="BX901" s="79"/>
      <c r="BY901" s="79"/>
      <c r="BZ901" s="79"/>
      <c r="CA901" s="79"/>
    </row>
    <row r="902" spans="1:79" ht="15.7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  <c r="AT902" s="79"/>
      <c r="AU902" s="79"/>
      <c r="AV902" s="79"/>
      <c r="AW902" s="79"/>
      <c r="AX902" s="79"/>
      <c r="AY902" s="79"/>
      <c r="AZ902" s="79"/>
      <c r="BA902" s="79"/>
      <c r="BB902" s="79"/>
      <c r="BC902" s="79"/>
      <c r="BD902" s="79"/>
      <c r="BE902" s="79"/>
      <c r="BF902" s="79"/>
      <c r="BG902" s="79"/>
      <c r="BH902" s="79"/>
      <c r="BI902" s="79"/>
      <c r="BJ902" s="79"/>
      <c r="BK902" s="79"/>
      <c r="BL902" s="79"/>
      <c r="BM902" s="79"/>
      <c r="BN902" s="79"/>
      <c r="BO902" s="79"/>
      <c r="BP902" s="79"/>
      <c r="BQ902" s="79"/>
      <c r="BR902" s="79"/>
      <c r="BS902" s="79"/>
      <c r="BT902" s="79"/>
      <c r="BU902" s="79"/>
      <c r="BV902" s="79"/>
      <c r="BW902" s="79"/>
      <c r="BX902" s="79"/>
      <c r="BY902" s="79"/>
      <c r="BZ902" s="79"/>
      <c r="CA902" s="79"/>
    </row>
    <row r="903" spans="1:79" ht="15.7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  <c r="AT903" s="79"/>
      <c r="AU903" s="79"/>
      <c r="AV903" s="79"/>
      <c r="AW903" s="79"/>
      <c r="AX903" s="79"/>
      <c r="AY903" s="79"/>
      <c r="AZ903" s="79"/>
      <c r="BA903" s="79"/>
      <c r="BB903" s="79"/>
      <c r="BC903" s="79"/>
      <c r="BD903" s="79"/>
      <c r="BE903" s="79"/>
      <c r="BF903" s="79"/>
      <c r="BG903" s="79"/>
      <c r="BH903" s="79"/>
      <c r="BI903" s="79"/>
      <c r="BJ903" s="79"/>
      <c r="BK903" s="79"/>
      <c r="BL903" s="79"/>
      <c r="BM903" s="79"/>
      <c r="BN903" s="79"/>
      <c r="BO903" s="79"/>
      <c r="BP903" s="79"/>
      <c r="BQ903" s="79"/>
      <c r="BR903" s="79"/>
      <c r="BS903" s="79"/>
      <c r="BT903" s="79"/>
      <c r="BU903" s="79"/>
      <c r="BV903" s="79"/>
      <c r="BW903" s="79"/>
      <c r="BX903" s="79"/>
      <c r="BY903" s="79"/>
      <c r="BZ903" s="79"/>
      <c r="CA903" s="79"/>
    </row>
    <row r="904" spans="1:79" ht="15.7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  <c r="AT904" s="79"/>
      <c r="AU904" s="79"/>
      <c r="AV904" s="79"/>
      <c r="AW904" s="79"/>
      <c r="AX904" s="79"/>
      <c r="AY904" s="79"/>
      <c r="AZ904" s="79"/>
      <c r="BA904" s="79"/>
      <c r="BB904" s="79"/>
      <c r="BC904" s="79"/>
      <c r="BD904" s="79"/>
      <c r="BE904" s="79"/>
      <c r="BF904" s="79"/>
      <c r="BG904" s="79"/>
      <c r="BH904" s="79"/>
      <c r="BI904" s="79"/>
      <c r="BJ904" s="79"/>
      <c r="BK904" s="79"/>
      <c r="BL904" s="79"/>
      <c r="BM904" s="79"/>
      <c r="BN904" s="79"/>
      <c r="BO904" s="79"/>
      <c r="BP904" s="79"/>
      <c r="BQ904" s="79"/>
      <c r="BR904" s="79"/>
      <c r="BS904" s="79"/>
      <c r="BT904" s="79"/>
      <c r="BU904" s="79"/>
      <c r="BV904" s="79"/>
      <c r="BW904" s="79"/>
      <c r="BX904" s="79"/>
      <c r="BY904" s="79"/>
      <c r="BZ904" s="79"/>
      <c r="CA904" s="79"/>
    </row>
    <row r="905" spans="1:79" ht="15.7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  <c r="AT905" s="79"/>
      <c r="AU905" s="79"/>
      <c r="AV905" s="79"/>
      <c r="AW905" s="79"/>
      <c r="AX905" s="79"/>
      <c r="AY905" s="79"/>
      <c r="AZ905" s="79"/>
      <c r="BA905" s="79"/>
      <c r="BB905" s="79"/>
      <c r="BC905" s="79"/>
      <c r="BD905" s="79"/>
      <c r="BE905" s="79"/>
      <c r="BF905" s="79"/>
      <c r="BG905" s="79"/>
      <c r="BH905" s="79"/>
      <c r="BI905" s="79"/>
      <c r="BJ905" s="79"/>
      <c r="BK905" s="79"/>
      <c r="BL905" s="79"/>
      <c r="BM905" s="79"/>
      <c r="BN905" s="79"/>
      <c r="BO905" s="79"/>
      <c r="BP905" s="79"/>
      <c r="BQ905" s="79"/>
      <c r="BR905" s="79"/>
      <c r="BS905" s="79"/>
      <c r="BT905" s="79"/>
      <c r="BU905" s="79"/>
      <c r="BV905" s="79"/>
      <c r="BW905" s="79"/>
      <c r="BX905" s="79"/>
      <c r="BY905" s="79"/>
      <c r="BZ905" s="79"/>
      <c r="CA905" s="79"/>
    </row>
    <row r="906" spans="1:79" ht="15.7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  <c r="AT906" s="79"/>
      <c r="AU906" s="79"/>
      <c r="AV906" s="79"/>
      <c r="AW906" s="79"/>
      <c r="AX906" s="79"/>
      <c r="AY906" s="79"/>
      <c r="AZ906" s="79"/>
      <c r="BA906" s="79"/>
      <c r="BB906" s="79"/>
      <c r="BC906" s="79"/>
      <c r="BD906" s="79"/>
      <c r="BE906" s="79"/>
      <c r="BF906" s="79"/>
      <c r="BG906" s="79"/>
      <c r="BH906" s="79"/>
      <c r="BI906" s="79"/>
      <c r="BJ906" s="79"/>
      <c r="BK906" s="79"/>
      <c r="BL906" s="79"/>
      <c r="BM906" s="79"/>
      <c r="BN906" s="79"/>
      <c r="BO906" s="79"/>
      <c r="BP906" s="79"/>
      <c r="BQ906" s="79"/>
      <c r="BR906" s="79"/>
      <c r="BS906" s="79"/>
      <c r="BT906" s="79"/>
      <c r="BU906" s="79"/>
      <c r="BV906" s="79"/>
      <c r="BW906" s="79"/>
      <c r="BX906" s="79"/>
      <c r="BY906" s="79"/>
      <c r="BZ906" s="79"/>
      <c r="CA906" s="79"/>
    </row>
    <row r="907" spans="1:79" ht="15.7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  <c r="AT907" s="79"/>
      <c r="AU907" s="79"/>
      <c r="AV907" s="79"/>
      <c r="AW907" s="79"/>
      <c r="AX907" s="79"/>
      <c r="AY907" s="79"/>
      <c r="AZ907" s="79"/>
      <c r="BA907" s="79"/>
      <c r="BB907" s="79"/>
      <c r="BC907" s="79"/>
      <c r="BD907" s="79"/>
      <c r="BE907" s="79"/>
      <c r="BF907" s="79"/>
      <c r="BG907" s="79"/>
      <c r="BH907" s="79"/>
      <c r="BI907" s="79"/>
      <c r="BJ907" s="79"/>
      <c r="BK907" s="79"/>
      <c r="BL907" s="79"/>
      <c r="BM907" s="79"/>
      <c r="BN907" s="79"/>
      <c r="BO907" s="79"/>
      <c r="BP907" s="79"/>
      <c r="BQ907" s="79"/>
      <c r="BR907" s="79"/>
      <c r="BS907" s="79"/>
      <c r="BT907" s="79"/>
      <c r="BU907" s="79"/>
      <c r="BV907" s="79"/>
      <c r="BW907" s="79"/>
      <c r="BX907" s="79"/>
      <c r="BY907" s="79"/>
      <c r="BZ907" s="79"/>
      <c r="CA907" s="79"/>
    </row>
    <row r="908" spans="1:79" ht="15.7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  <c r="BI908" s="79"/>
      <c r="BJ908" s="79"/>
      <c r="BK908" s="79"/>
      <c r="BL908" s="79"/>
      <c r="BM908" s="79"/>
      <c r="BN908" s="79"/>
      <c r="BO908" s="79"/>
      <c r="BP908" s="79"/>
      <c r="BQ908" s="79"/>
      <c r="BR908" s="79"/>
      <c r="BS908" s="79"/>
      <c r="BT908" s="79"/>
      <c r="BU908" s="79"/>
      <c r="BV908" s="79"/>
      <c r="BW908" s="79"/>
      <c r="BX908" s="79"/>
      <c r="BY908" s="79"/>
      <c r="BZ908" s="79"/>
      <c r="CA908" s="79"/>
    </row>
    <row r="909" spans="1:79" ht="15.7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  <c r="BA909" s="79"/>
      <c r="BB909" s="79"/>
      <c r="BC909" s="79"/>
      <c r="BD909" s="79"/>
      <c r="BE909" s="79"/>
      <c r="BF909" s="79"/>
      <c r="BG909" s="79"/>
      <c r="BH909" s="79"/>
      <c r="BI909" s="79"/>
      <c r="BJ909" s="79"/>
      <c r="BK909" s="79"/>
      <c r="BL909" s="79"/>
      <c r="BM909" s="79"/>
      <c r="BN909" s="79"/>
      <c r="BO909" s="79"/>
      <c r="BP909" s="79"/>
      <c r="BQ909" s="79"/>
      <c r="BR909" s="79"/>
      <c r="BS909" s="79"/>
      <c r="BT909" s="79"/>
      <c r="BU909" s="79"/>
      <c r="BV909" s="79"/>
      <c r="BW909" s="79"/>
      <c r="BX909" s="79"/>
      <c r="BY909" s="79"/>
      <c r="BZ909" s="79"/>
      <c r="CA909" s="79"/>
    </row>
    <row r="910" spans="1:79" ht="15.7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  <c r="AT910" s="79"/>
      <c r="AU910" s="79"/>
      <c r="AV910" s="79"/>
      <c r="AW910" s="79"/>
      <c r="AX910" s="79"/>
      <c r="AY910" s="79"/>
      <c r="AZ910" s="79"/>
      <c r="BA910" s="79"/>
      <c r="BB910" s="79"/>
      <c r="BC910" s="79"/>
      <c r="BD910" s="79"/>
      <c r="BE910" s="79"/>
      <c r="BF910" s="79"/>
      <c r="BG910" s="79"/>
      <c r="BH910" s="79"/>
      <c r="BI910" s="79"/>
      <c r="BJ910" s="79"/>
      <c r="BK910" s="79"/>
      <c r="BL910" s="79"/>
      <c r="BM910" s="79"/>
      <c r="BN910" s="79"/>
      <c r="BO910" s="79"/>
      <c r="BP910" s="79"/>
      <c r="BQ910" s="79"/>
      <c r="BR910" s="79"/>
      <c r="BS910" s="79"/>
      <c r="BT910" s="79"/>
      <c r="BU910" s="79"/>
      <c r="BV910" s="79"/>
      <c r="BW910" s="79"/>
      <c r="BX910" s="79"/>
      <c r="BY910" s="79"/>
      <c r="BZ910" s="79"/>
      <c r="CA910" s="79"/>
    </row>
    <row r="911" spans="1:79" ht="15.7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  <c r="AT911" s="79"/>
      <c r="AU911" s="79"/>
      <c r="AV911" s="79"/>
      <c r="AW911" s="79"/>
      <c r="AX911" s="79"/>
      <c r="AY911" s="79"/>
      <c r="AZ911" s="79"/>
      <c r="BA911" s="79"/>
      <c r="BB911" s="79"/>
      <c r="BC911" s="79"/>
      <c r="BD911" s="79"/>
      <c r="BE911" s="79"/>
      <c r="BF911" s="79"/>
      <c r="BG911" s="79"/>
      <c r="BH911" s="79"/>
      <c r="BI911" s="79"/>
      <c r="BJ911" s="79"/>
      <c r="BK911" s="79"/>
      <c r="BL911" s="79"/>
      <c r="BM911" s="79"/>
      <c r="BN911" s="79"/>
      <c r="BO911" s="79"/>
      <c r="BP911" s="79"/>
      <c r="BQ911" s="79"/>
      <c r="BR911" s="79"/>
      <c r="BS911" s="79"/>
      <c r="BT911" s="79"/>
      <c r="BU911" s="79"/>
      <c r="BV911" s="79"/>
      <c r="BW911" s="79"/>
      <c r="BX911" s="79"/>
      <c r="BY911" s="79"/>
      <c r="BZ911" s="79"/>
      <c r="CA911" s="79"/>
    </row>
    <row r="912" spans="1:79" ht="15.7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  <c r="AT912" s="79"/>
      <c r="AU912" s="79"/>
      <c r="AV912" s="79"/>
      <c r="AW912" s="79"/>
      <c r="AX912" s="79"/>
      <c r="AY912" s="79"/>
      <c r="AZ912" s="79"/>
      <c r="BA912" s="79"/>
      <c r="BB912" s="79"/>
      <c r="BC912" s="79"/>
      <c r="BD912" s="79"/>
      <c r="BE912" s="79"/>
      <c r="BF912" s="79"/>
      <c r="BG912" s="79"/>
      <c r="BH912" s="79"/>
      <c r="BI912" s="79"/>
      <c r="BJ912" s="79"/>
      <c r="BK912" s="79"/>
      <c r="BL912" s="79"/>
      <c r="BM912" s="79"/>
      <c r="BN912" s="79"/>
      <c r="BO912" s="79"/>
      <c r="BP912" s="79"/>
      <c r="BQ912" s="79"/>
      <c r="BR912" s="79"/>
      <c r="BS912" s="79"/>
      <c r="BT912" s="79"/>
      <c r="BU912" s="79"/>
      <c r="BV912" s="79"/>
      <c r="BW912" s="79"/>
      <c r="BX912" s="79"/>
      <c r="BY912" s="79"/>
      <c r="BZ912" s="79"/>
      <c r="CA912" s="79"/>
    </row>
    <row r="913" spans="1:79" ht="15.7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  <c r="AT913" s="79"/>
      <c r="AU913" s="79"/>
      <c r="AV913" s="79"/>
      <c r="AW913" s="79"/>
      <c r="AX913" s="79"/>
      <c r="AY913" s="79"/>
      <c r="AZ913" s="79"/>
      <c r="BA913" s="79"/>
      <c r="BB913" s="79"/>
      <c r="BC913" s="79"/>
      <c r="BD913" s="79"/>
      <c r="BE913" s="79"/>
      <c r="BF913" s="79"/>
      <c r="BG913" s="79"/>
      <c r="BH913" s="79"/>
      <c r="BI913" s="79"/>
      <c r="BJ913" s="79"/>
      <c r="BK913" s="79"/>
      <c r="BL913" s="79"/>
      <c r="BM913" s="79"/>
      <c r="BN913" s="79"/>
      <c r="BO913" s="79"/>
      <c r="BP913" s="79"/>
      <c r="BQ913" s="79"/>
      <c r="BR913" s="79"/>
      <c r="BS913" s="79"/>
      <c r="BT913" s="79"/>
      <c r="BU913" s="79"/>
      <c r="BV913" s="79"/>
      <c r="BW913" s="79"/>
      <c r="BX913" s="79"/>
      <c r="BY913" s="79"/>
      <c r="BZ913" s="79"/>
      <c r="CA913" s="79"/>
    </row>
    <row r="914" spans="1:79" ht="15.7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  <c r="AT914" s="79"/>
      <c r="AU914" s="79"/>
      <c r="AV914" s="79"/>
      <c r="AW914" s="79"/>
      <c r="AX914" s="79"/>
      <c r="AY914" s="79"/>
      <c r="AZ914" s="79"/>
      <c r="BA914" s="79"/>
      <c r="BB914" s="79"/>
      <c r="BC914" s="79"/>
      <c r="BD914" s="79"/>
      <c r="BE914" s="79"/>
      <c r="BF914" s="79"/>
      <c r="BG914" s="79"/>
      <c r="BH914" s="79"/>
      <c r="BI914" s="79"/>
      <c r="BJ914" s="79"/>
      <c r="BK914" s="79"/>
      <c r="BL914" s="79"/>
      <c r="BM914" s="79"/>
      <c r="BN914" s="79"/>
      <c r="BO914" s="79"/>
      <c r="BP914" s="79"/>
      <c r="BQ914" s="79"/>
      <c r="BR914" s="79"/>
      <c r="BS914" s="79"/>
      <c r="BT914" s="79"/>
      <c r="BU914" s="79"/>
      <c r="BV914" s="79"/>
      <c r="BW914" s="79"/>
      <c r="BX914" s="79"/>
      <c r="BY914" s="79"/>
      <c r="BZ914" s="79"/>
      <c r="CA914" s="79"/>
    </row>
    <row r="915" spans="1:79" ht="15.7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  <c r="BA915" s="79"/>
      <c r="BB915" s="79"/>
      <c r="BC915" s="79"/>
      <c r="BD915" s="79"/>
      <c r="BE915" s="79"/>
      <c r="BF915" s="79"/>
      <c r="BG915" s="79"/>
      <c r="BH915" s="79"/>
      <c r="BI915" s="79"/>
      <c r="BJ915" s="79"/>
      <c r="BK915" s="79"/>
      <c r="BL915" s="79"/>
      <c r="BM915" s="79"/>
      <c r="BN915" s="79"/>
      <c r="BO915" s="79"/>
      <c r="BP915" s="79"/>
      <c r="BQ915" s="79"/>
      <c r="BR915" s="79"/>
      <c r="BS915" s="79"/>
      <c r="BT915" s="79"/>
      <c r="BU915" s="79"/>
      <c r="BV915" s="79"/>
      <c r="BW915" s="79"/>
      <c r="BX915" s="79"/>
      <c r="BY915" s="79"/>
      <c r="BZ915" s="79"/>
      <c r="CA915" s="79"/>
    </row>
    <row r="916" spans="1:79" ht="15.7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  <c r="AT916" s="79"/>
      <c r="AU916" s="79"/>
      <c r="AV916" s="79"/>
      <c r="AW916" s="79"/>
      <c r="AX916" s="79"/>
      <c r="AY916" s="79"/>
      <c r="AZ916" s="79"/>
      <c r="BA916" s="79"/>
      <c r="BB916" s="79"/>
      <c r="BC916" s="79"/>
      <c r="BD916" s="79"/>
      <c r="BE916" s="79"/>
      <c r="BF916" s="79"/>
      <c r="BG916" s="79"/>
      <c r="BH916" s="79"/>
      <c r="BI916" s="79"/>
      <c r="BJ916" s="79"/>
      <c r="BK916" s="79"/>
      <c r="BL916" s="79"/>
      <c r="BM916" s="79"/>
      <c r="BN916" s="79"/>
      <c r="BO916" s="79"/>
      <c r="BP916" s="79"/>
      <c r="BQ916" s="79"/>
      <c r="BR916" s="79"/>
      <c r="BS916" s="79"/>
      <c r="BT916" s="79"/>
      <c r="BU916" s="79"/>
      <c r="BV916" s="79"/>
      <c r="BW916" s="79"/>
      <c r="BX916" s="79"/>
      <c r="BY916" s="79"/>
      <c r="BZ916" s="79"/>
      <c r="CA916" s="79"/>
    </row>
    <row r="917" spans="1:79" ht="15.7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  <c r="AT917" s="79"/>
      <c r="AU917" s="79"/>
      <c r="AV917" s="79"/>
      <c r="AW917" s="79"/>
      <c r="AX917" s="79"/>
      <c r="AY917" s="79"/>
      <c r="AZ917" s="79"/>
      <c r="BA917" s="79"/>
      <c r="BB917" s="79"/>
      <c r="BC917" s="79"/>
      <c r="BD917" s="79"/>
      <c r="BE917" s="79"/>
      <c r="BF917" s="79"/>
      <c r="BG917" s="79"/>
      <c r="BH917" s="79"/>
      <c r="BI917" s="79"/>
      <c r="BJ917" s="79"/>
      <c r="BK917" s="79"/>
      <c r="BL917" s="79"/>
      <c r="BM917" s="79"/>
      <c r="BN917" s="79"/>
      <c r="BO917" s="79"/>
      <c r="BP917" s="79"/>
      <c r="BQ917" s="79"/>
      <c r="BR917" s="79"/>
      <c r="BS917" s="79"/>
      <c r="BT917" s="79"/>
      <c r="BU917" s="79"/>
      <c r="BV917" s="79"/>
      <c r="BW917" s="79"/>
      <c r="BX917" s="79"/>
      <c r="BY917" s="79"/>
      <c r="BZ917" s="79"/>
      <c r="CA917" s="79"/>
    </row>
    <row r="918" spans="1:79" ht="15.7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  <c r="AT918" s="79"/>
      <c r="AU918" s="79"/>
      <c r="AV918" s="79"/>
      <c r="AW918" s="79"/>
      <c r="AX918" s="79"/>
      <c r="AY918" s="79"/>
      <c r="AZ918" s="79"/>
      <c r="BA918" s="79"/>
      <c r="BB918" s="79"/>
      <c r="BC918" s="79"/>
      <c r="BD918" s="79"/>
      <c r="BE918" s="79"/>
      <c r="BF918" s="79"/>
      <c r="BG918" s="79"/>
      <c r="BH918" s="79"/>
      <c r="BI918" s="79"/>
      <c r="BJ918" s="79"/>
      <c r="BK918" s="79"/>
      <c r="BL918" s="79"/>
      <c r="BM918" s="79"/>
      <c r="BN918" s="79"/>
      <c r="BO918" s="79"/>
      <c r="BP918" s="79"/>
      <c r="BQ918" s="79"/>
      <c r="BR918" s="79"/>
      <c r="BS918" s="79"/>
      <c r="BT918" s="79"/>
      <c r="BU918" s="79"/>
      <c r="BV918" s="79"/>
      <c r="BW918" s="79"/>
      <c r="BX918" s="79"/>
      <c r="BY918" s="79"/>
      <c r="BZ918" s="79"/>
      <c r="CA918" s="79"/>
    </row>
    <row r="919" spans="1:79" ht="15.7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  <c r="BA919" s="79"/>
      <c r="BB919" s="79"/>
      <c r="BC919" s="79"/>
      <c r="BD919" s="79"/>
      <c r="BE919" s="79"/>
      <c r="BF919" s="79"/>
      <c r="BG919" s="79"/>
      <c r="BH919" s="79"/>
      <c r="BI919" s="79"/>
      <c r="BJ919" s="79"/>
      <c r="BK919" s="79"/>
      <c r="BL919" s="79"/>
      <c r="BM919" s="79"/>
      <c r="BN919" s="79"/>
      <c r="BO919" s="79"/>
      <c r="BP919" s="79"/>
      <c r="BQ919" s="79"/>
      <c r="BR919" s="79"/>
      <c r="BS919" s="79"/>
      <c r="BT919" s="79"/>
      <c r="BU919" s="79"/>
      <c r="BV919" s="79"/>
      <c r="BW919" s="79"/>
      <c r="BX919" s="79"/>
      <c r="BY919" s="79"/>
      <c r="BZ919" s="79"/>
      <c r="CA919" s="79"/>
    </row>
    <row r="920" spans="1:79" ht="15.7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  <c r="AT920" s="79"/>
      <c r="AU920" s="79"/>
      <c r="AV920" s="79"/>
      <c r="AW920" s="79"/>
      <c r="AX920" s="79"/>
      <c r="AY920" s="79"/>
      <c r="AZ920" s="79"/>
      <c r="BA920" s="79"/>
      <c r="BB920" s="79"/>
      <c r="BC920" s="79"/>
      <c r="BD920" s="79"/>
      <c r="BE920" s="79"/>
      <c r="BF920" s="79"/>
      <c r="BG920" s="79"/>
      <c r="BH920" s="79"/>
      <c r="BI920" s="79"/>
      <c r="BJ920" s="79"/>
      <c r="BK920" s="79"/>
      <c r="BL920" s="79"/>
      <c r="BM920" s="79"/>
      <c r="BN920" s="79"/>
      <c r="BO920" s="79"/>
      <c r="BP920" s="79"/>
      <c r="BQ920" s="79"/>
      <c r="BR920" s="79"/>
      <c r="BS920" s="79"/>
      <c r="BT920" s="79"/>
      <c r="BU920" s="79"/>
      <c r="BV920" s="79"/>
      <c r="BW920" s="79"/>
      <c r="BX920" s="79"/>
      <c r="BY920" s="79"/>
      <c r="BZ920" s="79"/>
      <c r="CA920" s="79"/>
    </row>
    <row r="921" spans="1:79" ht="15.7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  <c r="AT921" s="79"/>
      <c r="AU921" s="79"/>
      <c r="AV921" s="79"/>
      <c r="AW921" s="79"/>
      <c r="AX921" s="79"/>
      <c r="AY921" s="79"/>
      <c r="AZ921" s="79"/>
      <c r="BA921" s="79"/>
      <c r="BB921" s="79"/>
      <c r="BC921" s="79"/>
      <c r="BD921" s="79"/>
      <c r="BE921" s="79"/>
      <c r="BF921" s="79"/>
      <c r="BG921" s="79"/>
      <c r="BH921" s="79"/>
      <c r="BI921" s="79"/>
      <c r="BJ921" s="79"/>
      <c r="BK921" s="79"/>
      <c r="BL921" s="79"/>
      <c r="BM921" s="79"/>
      <c r="BN921" s="79"/>
      <c r="BO921" s="79"/>
      <c r="BP921" s="79"/>
      <c r="BQ921" s="79"/>
      <c r="BR921" s="79"/>
      <c r="BS921" s="79"/>
      <c r="BT921" s="79"/>
      <c r="BU921" s="79"/>
      <c r="BV921" s="79"/>
      <c r="BW921" s="79"/>
      <c r="BX921" s="79"/>
      <c r="BY921" s="79"/>
      <c r="BZ921" s="79"/>
      <c r="CA921" s="79"/>
    </row>
    <row r="922" spans="1:79" ht="15.7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  <c r="AT922" s="79"/>
      <c r="AU922" s="79"/>
      <c r="AV922" s="79"/>
      <c r="AW922" s="79"/>
      <c r="AX922" s="79"/>
      <c r="AY922" s="79"/>
      <c r="AZ922" s="79"/>
      <c r="BA922" s="79"/>
      <c r="BB922" s="79"/>
      <c r="BC922" s="79"/>
      <c r="BD922" s="79"/>
      <c r="BE922" s="79"/>
      <c r="BF922" s="79"/>
      <c r="BG922" s="79"/>
      <c r="BH922" s="79"/>
      <c r="BI922" s="79"/>
      <c r="BJ922" s="79"/>
      <c r="BK922" s="79"/>
      <c r="BL922" s="79"/>
      <c r="BM922" s="79"/>
      <c r="BN922" s="79"/>
      <c r="BO922" s="79"/>
      <c r="BP922" s="79"/>
      <c r="BQ922" s="79"/>
      <c r="BR922" s="79"/>
      <c r="BS922" s="79"/>
      <c r="BT922" s="79"/>
      <c r="BU922" s="79"/>
      <c r="BV922" s="79"/>
      <c r="BW922" s="79"/>
      <c r="BX922" s="79"/>
      <c r="BY922" s="79"/>
      <c r="BZ922" s="79"/>
      <c r="CA922" s="79"/>
    </row>
    <row r="923" spans="1:79" ht="15.7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  <c r="AT923" s="79"/>
      <c r="AU923" s="79"/>
      <c r="AV923" s="79"/>
      <c r="AW923" s="79"/>
      <c r="AX923" s="79"/>
      <c r="AY923" s="79"/>
      <c r="AZ923" s="79"/>
      <c r="BA923" s="79"/>
      <c r="BB923" s="79"/>
      <c r="BC923" s="79"/>
      <c r="BD923" s="79"/>
      <c r="BE923" s="79"/>
      <c r="BF923" s="79"/>
      <c r="BG923" s="79"/>
      <c r="BH923" s="79"/>
      <c r="BI923" s="79"/>
      <c r="BJ923" s="79"/>
      <c r="BK923" s="79"/>
      <c r="BL923" s="79"/>
      <c r="BM923" s="79"/>
      <c r="BN923" s="79"/>
      <c r="BO923" s="79"/>
      <c r="BP923" s="79"/>
      <c r="BQ923" s="79"/>
      <c r="BR923" s="79"/>
      <c r="BS923" s="79"/>
      <c r="BT923" s="79"/>
      <c r="BU923" s="79"/>
      <c r="BV923" s="79"/>
      <c r="BW923" s="79"/>
      <c r="BX923" s="79"/>
      <c r="BY923" s="79"/>
      <c r="BZ923" s="79"/>
      <c r="CA923" s="79"/>
    </row>
    <row r="924" spans="1:79" ht="15.7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  <c r="AT924" s="79"/>
      <c r="AU924" s="79"/>
      <c r="AV924" s="79"/>
      <c r="AW924" s="79"/>
      <c r="AX924" s="79"/>
      <c r="AY924" s="79"/>
      <c r="AZ924" s="79"/>
      <c r="BA924" s="79"/>
      <c r="BB924" s="79"/>
      <c r="BC924" s="79"/>
      <c r="BD924" s="79"/>
      <c r="BE924" s="79"/>
      <c r="BF924" s="79"/>
      <c r="BG924" s="79"/>
      <c r="BH924" s="79"/>
      <c r="BI924" s="79"/>
      <c r="BJ924" s="79"/>
      <c r="BK924" s="79"/>
      <c r="BL924" s="79"/>
      <c r="BM924" s="79"/>
      <c r="BN924" s="79"/>
      <c r="BO924" s="79"/>
      <c r="BP924" s="79"/>
      <c r="BQ924" s="79"/>
      <c r="BR924" s="79"/>
      <c r="BS924" s="79"/>
      <c r="BT924" s="79"/>
      <c r="BU924" s="79"/>
      <c r="BV924" s="79"/>
      <c r="BW924" s="79"/>
      <c r="BX924" s="79"/>
      <c r="BY924" s="79"/>
      <c r="BZ924" s="79"/>
      <c r="CA924" s="79"/>
    </row>
    <row r="925" spans="1:79" ht="15.7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  <c r="BK925" s="79"/>
      <c r="BL925" s="79"/>
      <c r="BM925" s="79"/>
      <c r="BN925" s="79"/>
      <c r="BO925" s="79"/>
      <c r="BP925" s="79"/>
      <c r="BQ925" s="79"/>
      <c r="BR925" s="79"/>
      <c r="BS925" s="79"/>
      <c r="BT925" s="79"/>
      <c r="BU925" s="79"/>
      <c r="BV925" s="79"/>
      <c r="BW925" s="79"/>
      <c r="BX925" s="79"/>
      <c r="BY925" s="79"/>
      <c r="BZ925" s="79"/>
      <c r="CA925" s="79"/>
    </row>
    <row r="926" spans="1:79" ht="15.7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  <c r="AT926" s="79"/>
      <c r="AU926" s="79"/>
      <c r="AV926" s="79"/>
      <c r="AW926" s="79"/>
      <c r="AX926" s="79"/>
      <c r="AY926" s="79"/>
      <c r="AZ926" s="79"/>
      <c r="BA926" s="79"/>
      <c r="BB926" s="79"/>
      <c r="BC926" s="79"/>
      <c r="BD926" s="79"/>
      <c r="BE926" s="79"/>
      <c r="BF926" s="79"/>
      <c r="BG926" s="79"/>
      <c r="BH926" s="79"/>
      <c r="BI926" s="79"/>
      <c r="BJ926" s="79"/>
      <c r="BK926" s="79"/>
      <c r="BL926" s="79"/>
      <c r="BM926" s="79"/>
      <c r="BN926" s="79"/>
      <c r="BO926" s="79"/>
      <c r="BP926" s="79"/>
      <c r="BQ926" s="79"/>
      <c r="BR926" s="79"/>
      <c r="BS926" s="79"/>
      <c r="BT926" s="79"/>
      <c r="BU926" s="79"/>
      <c r="BV926" s="79"/>
      <c r="BW926" s="79"/>
      <c r="BX926" s="79"/>
      <c r="BY926" s="79"/>
      <c r="BZ926" s="79"/>
      <c r="CA926" s="79"/>
    </row>
    <row r="927" spans="1:79" ht="15.7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  <c r="AT927" s="79"/>
      <c r="AU927" s="79"/>
      <c r="AV927" s="79"/>
      <c r="AW927" s="79"/>
      <c r="AX927" s="79"/>
      <c r="AY927" s="79"/>
      <c r="AZ927" s="79"/>
      <c r="BA927" s="79"/>
      <c r="BB927" s="79"/>
      <c r="BC927" s="79"/>
      <c r="BD927" s="79"/>
      <c r="BE927" s="79"/>
      <c r="BF927" s="79"/>
      <c r="BG927" s="79"/>
      <c r="BH927" s="79"/>
      <c r="BI927" s="79"/>
      <c r="BJ927" s="79"/>
      <c r="BK927" s="79"/>
      <c r="BL927" s="79"/>
      <c r="BM927" s="79"/>
      <c r="BN927" s="79"/>
      <c r="BO927" s="79"/>
      <c r="BP927" s="79"/>
      <c r="BQ927" s="79"/>
      <c r="BR927" s="79"/>
      <c r="BS927" s="79"/>
      <c r="BT927" s="79"/>
      <c r="BU927" s="79"/>
      <c r="BV927" s="79"/>
      <c r="BW927" s="79"/>
      <c r="BX927" s="79"/>
      <c r="BY927" s="79"/>
      <c r="BZ927" s="79"/>
      <c r="CA927" s="79"/>
    </row>
    <row r="928" spans="1:79" ht="15.7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  <c r="AT928" s="79"/>
      <c r="AU928" s="79"/>
      <c r="AV928" s="79"/>
      <c r="AW928" s="79"/>
      <c r="AX928" s="79"/>
      <c r="AY928" s="79"/>
      <c r="AZ928" s="79"/>
      <c r="BA928" s="79"/>
      <c r="BB928" s="79"/>
      <c r="BC928" s="79"/>
      <c r="BD928" s="79"/>
      <c r="BE928" s="79"/>
      <c r="BF928" s="79"/>
      <c r="BG928" s="79"/>
      <c r="BH928" s="79"/>
      <c r="BI928" s="79"/>
      <c r="BJ928" s="79"/>
      <c r="BK928" s="79"/>
      <c r="BL928" s="79"/>
      <c r="BM928" s="79"/>
      <c r="BN928" s="79"/>
      <c r="BO928" s="79"/>
      <c r="BP928" s="79"/>
      <c r="BQ928" s="79"/>
      <c r="BR928" s="79"/>
      <c r="BS928" s="79"/>
      <c r="BT928" s="79"/>
      <c r="BU928" s="79"/>
      <c r="BV928" s="79"/>
      <c r="BW928" s="79"/>
      <c r="BX928" s="79"/>
      <c r="BY928" s="79"/>
      <c r="BZ928" s="79"/>
      <c r="CA928" s="79"/>
    </row>
    <row r="929" spans="1:79" ht="15.7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  <c r="AT929" s="79"/>
      <c r="AU929" s="79"/>
      <c r="AV929" s="79"/>
      <c r="AW929" s="79"/>
      <c r="AX929" s="79"/>
      <c r="AY929" s="79"/>
      <c r="AZ929" s="79"/>
      <c r="BA929" s="79"/>
      <c r="BB929" s="79"/>
      <c r="BC929" s="79"/>
      <c r="BD929" s="79"/>
      <c r="BE929" s="79"/>
      <c r="BF929" s="79"/>
      <c r="BG929" s="79"/>
      <c r="BH929" s="79"/>
      <c r="BI929" s="79"/>
      <c r="BJ929" s="79"/>
      <c r="BK929" s="79"/>
      <c r="BL929" s="79"/>
      <c r="BM929" s="79"/>
      <c r="BN929" s="79"/>
      <c r="BO929" s="79"/>
      <c r="BP929" s="79"/>
      <c r="BQ929" s="79"/>
      <c r="BR929" s="79"/>
      <c r="BS929" s="79"/>
      <c r="BT929" s="79"/>
      <c r="BU929" s="79"/>
      <c r="BV929" s="79"/>
      <c r="BW929" s="79"/>
      <c r="BX929" s="79"/>
      <c r="BY929" s="79"/>
      <c r="BZ929" s="79"/>
      <c r="CA929" s="79"/>
    </row>
    <row r="930" spans="1:79" ht="15.7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  <c r="AW930" s="79"/>
      <c r="AX930" s="79"/>
      <c r="AY930" s="79"/>
      <c r="AZ930" s="79"/>
      <c r="BA930" s="79"/>
      <c r="BB930" s="79"/>
      <c r="BC930" s="79"/>
      <c r="BD930" s="79"/>
      <c r="BE930" s="79"/>
      <c r="BF930" s="79"/>
      <c r="BG930" s="79"/>
      <c r="BH930" s="79"/>
      <c r="BI930" s="79"/>
      <c r="BJ930" s="79"/>
      <c r="BK930" s="79"/>
      <c r="BL930" s="79"/>
      <c r="BM930" s="79"/>
      <c r="BN930" s="79"/>
      <c r="BO930" s="79"/>
      <c r="BP930" s="79"/>
      <c r="BQ930" s="79"/>
      <c r="BR930" s="79"/>
      <c r="BS930" s="79"/>
      <c r="BT930" s="79"/>
      <c r="BU930" s="79"/>
      <c r="BV930" s="79"/>
      <c r="BW930" s="79"/>
      <c r="BX930" s="79"/>
      <c r="BY930" s="79"/>
      <c r="BZ930" s="79"/>
      <c r="CA930" s="79"/>
    </row>
    <row r="931" spans="1:79" ht="15.7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  <c r="AT931" s="79"/>
      <c r="AU931" s="79"/>
      <c r="AV931" s="79"/>
      <c r="AW931" s="79"/>
      <c r="AX931" s="79"/>
      <c r="AY931" s="79"/>
      <c r="AZ931" s="79"/>
      <c r="BA931" s="79"/>
      <c r="BB931" s="79"/>
      <c r="BC931" s="79"/>
      <c r="BD931" s="79"/>
      <c r="BE931" s="79"/>
      <c r="BF931" s="79"/>
      <c r="BG931" s="79"/>
      <c r="BH931" s="79"/>
      <c r="BI931" s="79"/>
      <c r="BJ931" s="79"/>
      <c r="BK931" s="79"/>
      <c r="BL931" s="79"/>
      <c r="BM931" s="79"/>
      <c r="BN931" s="79"/>
      <c r="BO931" s="79"/>
      <c r="BP931" s="79"/>
      <c r="BQ931" s="79"/>
      <c r="BR931" s="79"/>
      <c r="BS931" s="79"/>
      <c r="BT931" s="79"/>
      <c r="BU931" s="79"/>
      <c r="BV931" s="79"/>
      <c r="BW931" s="79"/>
      <c r="BX931" s="79"/>
      <c r="BY931" s="79"/>
      <c r="BZ931" s="79"/>
      <c r="CA931" s="79"/>
    </row>
    <row r="932" spans="1:79" ht="15.7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  <c r="AT932" s="79"/>
      <c r="AU932" s="79"/>
      <c r="AV932" s="79"/>
      <c r="AW932" s="79"/>
      <c r="AX932" s="79"/>
      <c r="AY932" s="79"/>
      <c r="AZ932" s="79"/>
      <c r="BA932" s="79"/>
      <c r="BB932" s="79"/>
      <c r="BC932" s="79"/>
      <c r="BD932" s="79"/>
      <c r="BE932" s="79"/>
      <c r="BF932" s="79"/>
      <c r="BG932" s="79"/>
      <c r="BH932" s="79"/>
      <c r="BI932" s="79"/>
      <c r="BJ932" s="79"/>
      <c r="BK932" s="79"/>
      <c r="BL932" s="79"/>
      <c r="BM932" s="79"/>
      <c r="BN932" s="79"/>
      <c r="BO932" s="79"/>
      <c r="BP932" s="79"/>
      <c r="BQ932" s="79"/>
      <c r="BR932" s="79"/>
      <c r="BS932" s="79"/>
      <c r="BT932" s="79"/>
      <c r="BU932" s="79"/>
      <c r="BV932" s="79"/>
      <c r="BW932" s="79"/>
      <c r="BX932" s="79"/>
      <c r="BY932" s="79"/>
      <c r="BZ932" s="79"/>
      <c r="CA932" s="79"/>
    </row>
    <row r="933" spans="1:79" ht="15.7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  <c r="AT933" s="79"/>
      <c r="AU933" s="79"/>
      <c r="AV933" s="79"/>
      <c r="AW933" s="79"/>
      <c r="AX933" s="79"/>
      <c r="AY933" s="79"/>
      <c r="AZ933" s="79"/>
      <c r="BA933" s="79"/>
      <c r="BB933" s="79"/>
      <c r="BC933" s="79"/>
      <c r="BD933" s="79"/>
      <c r="BE933" s="79"/>
      <c r="BF933" s="79"/>
      <c r="BG933" s="79"/>
      <c r="BH933" s="79"/>
      <c r="BI933" s="79"/>
      <c r="BJ933" s="79"/>
      <c r="BK933" s="79"/>
      <c r="BL933" s="79"/>
      <c r="BM933" s="79"/>
      <c r="BN933" s="79"/>
      <c r="BO933" s="79"/>
      <c r="BP933" s="79"/>
      <c r="BQ933" s="79"/>
      <c r="BR933" s="79"/>
      <c r="BS933" s="79"/>
      <c r="BT933" s="79"/>
      <c r="BU933" s="79"/>
      <c r="BV933" s="79"/>
      <c r="BW933" s="79"/>
      <c r="BX933" s="79"/>
      <c r="BY933" s="79"/>
      <c r="BZ933" s="79"/>
      <c r="CA933" s="79"/>
    </row>
    <row r="934" spans="1:79" ht="15.7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  <c r="AT934" s="79"/>
      <c r="AU934" s="79"/>
      <c r="AV934" s="79"/>
      <c r="AW934" s="79"/>
      <c r="AX934" s="79"/>
      <c r="AY934" s="79"/>
      <c r="AZ934" s="79"/>
      <c r="BA934" s="79"/>
      <c r="BB934" s="79"/>
      <c r="BC934" s="79"/>
      <c r="BD934" s="79"/>
      <c r="BE934" s="79"/>
      <c r="BF934" s="79"/>
      <c r="BG934" s="79"/>
      <c r="BH934" s="79"/>
      <c r="BI934" s="79"/>
      <c r="BJ934" s="79"/>
      <c r="BK934" s="79"/>
      <c r="BL934" s="79"/>
      <c r="BM934" s="79"/>
      <c r="BN934" s="79"/>
      <c r="BO934" s="79"/>
      <c r="BP934" s="79"/>
      <c r="BQ934" s="79"/>
      <c r="BR934" s="79"/>
      <c r="BS934" s="79"/>
      <c r="BT934" s="79"/>
      <c r="BU934" s="79"/>
      <c r="BV934" s="79"/>
      <c r="BW934" s="79"/>
      <c r="BX934" s="79"/>
      <c r="BY934" s="79"/>
      <c r="BZ934" s="79"/>
      <c r="CA934" s="79"/>
    </row>
    <row r="935" spans="1:79" ht="15.7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  <c r="AT935" s="79"/>
      <c r="AU935" s="79"/>
      <c r="AV935" s="79"/>
      <c r="AW935" s="79"/>
      <c r="AX935" s="79"/>
      <c r="AY935" s="79"/>
      <c r="AZ935" s="79"/>
      <c r="BA935" s="79"/>
      <c r="BB935" s="79"/>
      <c r="BC935" s="79"/>
      <c r="BD935" s="79"/>
      <c r="BE935" s="79"/>
      <c r="BF935" s="79"/>
      <c r="BG935" s="79"/>
      <c r="BH935" s="79"/>
      <c r="BI935" s="79"/>
      <c r="BJ935" s="79"/>
      <c r="BK935" s="79"/>
      <c r="BL935" s="79"/>
      <c r="BM935" s="79"/>
      <c r="BN935" s="79"/>
      <c r="BO935" s="79"/>
      <c r="BP935" s="79"/>
      <c r="BQ935" s="79"/>
      <c r="BR935" s="79"/>
      <c r="BS935" s="79"/>
      <c r="BT935" s="79"/>
      <c r="BU935" s="79"/>
      <c r="BV935" s="79"/>
      <c r="BW935" s="79"/>
      <c r="BX935" s="79"/>
      <c r="BY935" s="79"/>
      <c r="BZ935" s="79"/>
      <c r="CA935" s="79"/>
    </row>
    <row r="936" spans="1:79" ht="15.7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  <c r="AT936" s="79"/>
      <c r="AU936" s="79"/>
      <c r="AV936" s="79"/>
      <c r="AW936" s="79"/>
      <c r="AX936" s="79"/>
      <c r="AY936" s="79"/>
      <c r="AZ936" s="79"/>
      <c r="BA936" s="79"/>
      <c r="BB936" s="79"/>
      <c r="BC936" s="79"/>
      <c r="BD936" s="79"/>
      <c r="BE936" s="79"/>
      <c r="BF936" s="79"/>
      <c r="BG936" s="79"/>
      <c r="BH936" s="79"/>
      <c r="BI936" s="79"/>
      <c r="BJ936" s="79"/>
      <c r="BK936" s="79"/>
      <c r="BL936" s="79"/>
      <c r="BM936" s="79"/>
      <c r="BN936" s="79"/>
      <c r="BO936" s="79"/>
      <c r="BP936" s="79"/>
      <c r="BQ936" s="79"/>
      <c r="BR936" s="79"/>
      <c r="BS936" s="79"/>
      <c r="BT936" s="79"/>
      <c r="BU936" s="79"/>
      <c r="BV936" s="79"/>
      <c r="BW936" s="79"/>
      <c r="BX936" s="79"/>
      <c r="BY936" s="79"/>
      <c r="BZ936" s="79"/>
      <c r="CA936" s="79"/>
    </row>
    <row r="937" spans="1:79" ht="15.7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  <c r="AT937" s="79"/>
      <c r="AU937" s="79"/>
      <c r="AV937" s="79"/>
      <c r="AW937" s="79"/>
      <c r="AX937" s="79"/>
      <c r="AY937" s="79"/>
      <c r="AZ937" s="79"/>
      <c r="BA937" s="79"/>
      <c r="BB937" s="79"/>
      <c r="BC937" s="79"/>
      <c r="BD937" s="79"/>
      <c r="BE937" s="79"/>
      <c r="BF937" s="79"/>
      <c r="BG937" s="79"/>
      <c r="BH937" s="79"/>
      <c r="BI937" s="79"/>
      <c r="BJ937" s="79"/>
      <c r="BK937" s="79"/>
      <c r="BL937" s="79"/>
      <c r="BM937" s="79"/>
      <c r="BN937" s="79"/>
      <c r="BO937" s="79"/>
      <c r="BP937" s="79"/>
      <c r="BQ937" s="79"/>
      <c r="BR937" s="79"/>
      <c r="BS937" s="79"/>
      <c r="BT937" s="79"/>
      <c r="BU937" s="79"/>
      <c r="BV937" s="79"/>
      <c r="BW937" s="79"/>
      <c r="BX937" s="79"/>
      <c r="BY937" s="79"/>
      <c r="BZ937" s="79"/>
      <c r="CA937" s="79"/>
    </row>
    <row r="938" spans="1:79" ht="15.7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  <c r="AT938" s="79"/>
      <c r="AU938" s="79"/>
      <c r="AV938" s="79"/>
      <c r="AW938" s="79"/>
      <c r="AX938" s="79"/>
      <c r="AY938" s="79"/>
      <c r="AZ938" s="79"/>
      <c r="BA938" s="79"/>
      <c r="BB938" s="79"/>
      <c r="BC938" s="79"/>
      <c r="BD938" s="79"/>
      <c r="BE938" s="79"/>
      <c r="BF938" s="79"/>
      <c r="BG938" s="79"/>
      <c r="BH938" s="79"/>
      <c r="BI938" s="79"/>
      <c r="BJ938" s="79"/>
      <c r="BK938" s="79"/>
      <c r="BL938" s="79"/>
      <c r="BM938" s="79"/>
      <c r="BN938" s="79"/>
      <c r="BO938" s="79"/>
      <c r="BP938" s="79"/>
      <c r="BQ938" s="79"/>
      <c r="BR938" s="79"/>
      <c r="BS938" s="79"/>
      <c r="BT938" s="79"/>
      <c r="BU938" s="79"/>
      <c r="BV938" s="79"/>
      <c r="BW938" s="79"/>
      <c r="BX938" s="79"/>
      <c r="BY938" s="79"/>
      <c r="BZ938" s="79"/>
      <c r="CA938" s="79"/>
    </row>
    <row r="939" spans="1:79" ht="15.7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  <c r="AT939" s="79"/>
      <c r="AU939" s="79"/>
      <c r="AV939" s="79"/>
      <c r="AW939" s="79"/>
      <c r="AX939" s="79"/>
      <c r="AY939" s="79"/>
      <c r="AZ939" s="79"/>
      <c r="BA939" s="79"/>
      <c r="BB939" s="79"/>
      <c r="BC939" s="79"/>
      <c r="BD939" s="79"/>
      <c r="BE939" s="79"/>
      <c r="BF939" s="79"/>
      <c r="BG939" s="79"/>
      <c r="BH939" s="79"/>
      <c r="BI939" s="79"/>
      <c r="BJ939" s="79"/>
      <c r="BK939" s="79"/>
      <c r="BL939" s="79"/>
      <c r="BM939" s="79"/>
      <c r="BN939" s="79"/>
      <c r="BO939" s="79"/>
      <c r="BP939" s="79"/>
      <c r="BQ939" s="79"/>
      <c r="BR939" s="79"/>
      <c r="BS939" s="79"/>
      <c r="BT939" s="79"/>
      <c r="BU939" s="79"/>
      <c r="BV939" s="79"/>
      <c r="BW939" s="79"/>
      <c r="BX939" s="79"/>
      <c r="BY939" s="79"/>
      <c r="BZ939" s="79"/>
      <c r="CA939" s="79"/>
    </row>
    <row r="940" spans="1:79" ht="15.7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  <c r="AT940" s="79"/>
      <c r="AU940" s="79"/>
      <c r="AV940" s="79"/>
      <c r="AW940" s="79"/>
      <c r="AX940" s="79"/>
      <c r="AY940" s="79"/>
      <c r="AZ940" s="79"/>
      <c r="BA940" s="79"/>
      <c r="BB940" s="79"/>
      <c r="BC940" s="79"/>
      <c r="BD940" s="79"/>
      <c r="BE940" s="79"/>
      <c r="BF940" s="79"/>
      <c r="BG940" s="79"/>
      <c r="BH940" s="79"/>
      <c r="BI940" s="79"/>
      <c r="BJ940" s="79"/>
      <c r="BK940" s="79"/>
      <c r="BL940" s="79"/>
      <c r="BM940" s="79"/>
      <c r="BN940" s="79"/>
      <c r="BO940" s="79"/>
      <c r="BP940" s="79"/>
      <c r="BQ940" s="79"/>
      <c r="BR940" s="79"/>
      <c r="BS940" s="79"/>
      <c r="BT940" s="79"/>
      <c r="BU940" s="79"/>
      <c r="BV940" s="79"/>
      <c r="BW940" s="79"/>
      <c r="BX940" s="79"/>
      <c r="BY940" s="79"/>
      <c r="BZ940" s="79"/>
      <c r="CA940" s="79"/>
    </row>
    <row r="941" spans="1:79" ht="15.7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  <c r="AT941" s="79"/>
      <c r="AU941" s="79"/>
      <c r="AV941" s="79"/>
      <c r="AW941" s="79"/>
      <c r="AX941" s="79"/>
      <c r="AY941" s="79"/>
      <c r="AZ941" s="79"/>
      <c r="BA941" s="79"/>
      <c r="BB941" s="79"/>
      <c r="BC941" s="79"/>
      <c r="BD941" s="79"/>
      <c r="BE941" s="79"/>
      <c r="BF941" s="79"/>
      <c r="BG941" s="79"/>
      <c r="BH941" s="79"/>
      <c r="BI941" s="79"/>
      <c r="BJ941" s="79"/>
      <c r="BK941" s="79"/>
      <c r="BL941" s="79"/>
      <c r="BM941" s="79"/>
      <c r="BN941" s="79"/>
      <c r="BO941" s="79"/>
      <c r="BP941" s="79"/>
      <c r="BQ941" s="79"/>
      <c r="BR941" s="79"/>
      <c r="BS941" s="79"/>
      <c r="BT941" s="79"/>
      <c r="BU941" s="79"/>
      <c r="BV941" s="79"/>
      <c r="BW941" s="79"/>
      <c r="BX941" s="79"/>
      <c r="BY941" s="79"/>
      <c r="BZ941" s="79"/>
      <c r="CA941" s="79"/>
    </row>
    <row r="942" spans="1:79" ht="15.7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  <c r="AT942" s="79"/>
      <c r="AU942" s="79"/>
      <c r="AV942" s="79"/>
      <c r="AW942" s="79"/>
      <c r="AX942" s="79"/>
      <c r="AY942" s="79"/>
      <c r="AZ942" s="79"/>
      <c r="BA942" s="79"/>
      <c r="BB942" s="79"/>
      <c r="BC942" s="79"/>
      <c r="BD942" s="79"/>
      <c r="BE942" s="79"/>
      <c r="BF942" s="79"/>
      <c r="BG942" s="79"/>
      <c r="BH942" s="79"/>
      <c r="BI942" s="79"/>
      <c r="BJ942" s="79"/>
      <c r="BK942" s="79"/>
      <c r="BL942" s="79"/>
      <c r="BM942" s="79"/>
      <c r="BN942" s="79"/>
      <c r="BO942" s="79"/>
      <c r="BP942" s="79"/>
      <c r="BQ942" s="79"/>
      <c r="BR942" s="79"/>
      <c r="BS942" s="79"/>
      <c r="BT942" s="79"/>
      <c r="BU942" s="79"/>
      <c r="BV942" s="79"/>
      <c r="BW942" s="79"/>
      <c r="BX942" s="79"/>
      <c r="BY942" s="79"/>
      <c r="BZ942" s="79"/>
      <c r="CA942" s="79"/>
    </row>
    <row r="943" spans="1:79" ht="15.7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  <c r="AT943" s="79"/>
      <c r="AU943" s="79"/>
      <c r="AV943" s="79"/>
      <c r="AW943" s="79"/>
      <c r="AX943" s="79"/>
      <c r="AY943" s="79"/>
      <c r="AZ943" s="79"/>
      <c r="BA943" s="79"/>
      <c r="BB943" s="79"/>
      <c r="BC943" s="79"/>
      <c r="BD943" s="79"/>
      <c r="BE943" s="79"/>
      <c r="BF943" s="79"/>
      <c r="BG943" s="79"/>
      <c r="BH943" s="79"/>
      <c r="BI943" s="79"/>
      <c r="BJ943" s="79"/>
      <c r="BK943" s="79"/>
      <c r="BL943" s="79"/>
      <c r="BM943" s="79"/>
      <c r="BN943" s="79"/>
      <c r="BO943" s="79"/>
      <c r="BP943" s="79"/>
      <c r="BQ943" s="79"/>
      <c r="BR943" s="79"/>
      <c r="BS943" s="79"/>
      <c r="BT943" s="79"/>
      <c r="BU943" s="79"/>
      <c r="BV943" s="79"/>
      <c r="BW943" s="79"/>
      <c r="BX943" s="79"/>
      <c r="BY943" s="79"/>
      <c r="BZ943" s="79"/>
      <c r="CA943" s="79"/>
    </row>
    <row r="944" spans="1:79" ht="15.7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  <c r="AT944" s="79"/>
      <c r="AU944" s="79"/>
      <c r="AV944" s="79"/>
      <c r="AW944" s="79"/>
      <c r="AX944" s="79"/>
      <c r="AY944" s="79"/>
      <c r="AZ944" s="79"/>
      <c r="BA944" s="79"/>
      <c r="BB944" s="79"/>
      <c r="BC944" s="79"/>
      <c r="BD944" s="79"/>
      <c r="BE944" s="79"/>
      <c r="BF944" s="79"/>
      <c r="BG944" s="79"/>
      <c r="BH944" s="79"/>
      <c r="BI944" s="79"/>
      <c r="BJ944" s="79"/>
      <c r="BK944" s="79"/>
      <c r="BL944" s="79"/>
      <c r="BM944" s="79"/>
      <c r="BN944" s="79"/>
      <c r="BO944" s="79"/>
      <c r="BP944" s="79"/>
      <c r="BQ944" s="79"/>
      <c r="BR944" s="79"/>
      <c r="BS944" s="79"/>
      <c r="BT944" s="79"/>
      <c r="BU944" s="79"/>
      <c r="BV944" s="79"/>
      <c r="BW944" s="79"/>
      <c r="BX944" s="79"/>
      <c r="BY944" s="79"/>
      <c r="BZ944" s="79"/>
      <c r="CA944" s="79"/>
    </row>
    <row r="945" spans="1:79" ht="15.7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  <c r="AT945" s="79"/>
      <c r="AU945" s="79"/>
      <c r="AV945" s="79"/>
      <c r="AW945" s="79"/>
      <c r="AX945" s="79"/>
      <c r="AY945" s="79"/>
      <c r="AZ945" s="79"/>
      <c r="BA945" s="79"/>
      <c r="BB945" s="79"/>
      <c r="BC945" s="79"/>
      <c r="BD945" s="79"/>
      <c r="BE945" s="79"/>
      <c r="BF945" s="79"/>
      <c r="BG945" s="79"/>
      <c r="BH945" s="79"/>
      <c r="BI945" s="79"/>
      <c r="BJ945" s="79"/>
      <c r="BK945" s="79"/>
      <c r="BL945" s="79"/>
      <c r="BM945" s="79"/>
      <c r="BN945" s="79"/>
      <c r="BO945" s="79"/>
      <c r="BP945" s="79"/>
      <c r="BQ945" s="79"/>
      <c r="BR945" s="79"/>
      <c r="BS945" s="79"/>
      <c r="BT945" s="79"/>
      <c r="BU945" s="79"/>
      <c r="BV945" s="79"/>
      <c r="BW945" s="79"/>
      <c r="BX945" s="79"/>
      <c r="BY945" s="79"/>
      <c r="BZ945" s="79"/>
      <c r="CA945" s="79"/>
    </row>
    <row r="946" spans="1:79" ht="15.7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  <c r="AT946" s="79"/>
      <c r="AU946" s="79"/>
      <c r="AV946" s="79"/>
      <c r="AW946" s="79"/>
      <c r="AX946" s="79"/>
      <c r="AY946" s="79"/>
      <c r="AZ946" s="79"/>
      <c r="BA946" s="79"/>
      <c r="BB946" s="79"/>
      <c r="BC946" s="79"/>
      <c r="BD946" s="79"/>
      <c r="BE946" s="79"/>
      <c r="BF946" s="79"/>
      <c r="BG946" s="79"/>
      <c r="BH946" s="79"/>
      <c r="BI946" s="79"/>
      <c r="BJ946" s="79"/>
      <c r="BK946" s="79"/>
      <c r="BL946" s="79"/>
      <c r="BM946" s="79"/>
      <c r="BN946" s="79"/>
      <c r="BO946" s="79"/>
      <c r="BP946" s="79"/>
      <c r="BQ946" s="79"/>
      <c r="BR946" s="79"/>
      <c r="BS946" s="79"/>
      <c r="BT946" s="79"/>
      <c r="BU946" s="79"/>
      <c r="BV946" s="79"/>
      <c r="BW946" s="79"/>
      <c r="BX946" s="79"/>
      <c r="BY946" s="79"/>
      <c r="BZ946" s="79"/>
      <c r="CA946" s="79"/>
    </row>
    <row r="947" spans="1:79" ht="15.7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  <c r="AT947" s="79"/>
      <c r="AU947" s="79"/>
      <c r="AV947" s="79"/>
      <c r="AW947" s="79"/>
      <c r="AX947" s="79"/>
      <c r="AY947" s="79"/>
      <c r="AZ947" s="79"/>
      <c r="BA947" s="79"/>
      <c r="BB947" s="79"/>
      <c r="BC947" s="79"/>
      <c r="BD947" s="79"/>
      <c r="BE947" s="79"/>
      <c r="BF947" s="79"/>
      <c r="BG947" s="79"/>
      <c r="BH947" s="79"/>
      <c r="BI947" s="79"/>
      <c r="BJ947" s="79"/>
      <c r="BK947" s="79"/>
      <c r="BL947" s="79"/>
      <c r="BM947" s="79"/>
      <c r="BN947" s="79"/>
      <c r="BO947" s="79"/>
      <c r="BP947" s="79"/>
      <c r="BQ947" s="79"/>
      <c r="BR947" s="79"/>
      <c r="BS947" s="79"/>
      <c r="BT947" s="79"/>
      <c r="BU947" s="79"/>
      <c r="BV947" s="79"/>
      <c r="BW947" s="79"/>
      <c r="BX947" s="79"/>
      <c r="BY947" s="79"/>
      <c r="BZ947" s="79"/>
      <c r="CA947" s="79"/>
    </row>
    <row r="948" spans="1:79" ht="15.7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  <c r="AT948" s="79"/>
      <c r="AU948" s="79"/>
      <c r="AV948" s="79"/>
      <c r="AW948" s="79"/>
      <c r="AX948" s="79"/>
      <c r="AY948" s="79"/>
      <c r="AZ948" s="79"/>
      <c r="BA948" s="79"/>
      <c r="BB948" s="79"/>
      <c r="BC948" s="79"/>
      <c r="BD948" s="79"/>
      <c r="BE948" s="79"/>
      <c r="BF948" s="79"/>
      <c r="BG948" s="79"/>
      <c r="BH948" s="79"/>
      <c r="BI948" s="79"/>
      <c r="BJ948" s="79"/>
      <c r="BK948" s="79"/>
      <c r="BL948" s="79"/>
      <c r="BM948" s="79"/>
      <c r="BN948" s="79"/>
      <c r="BO948" s="79"/>
      <c r="BP948" s="79"/>
      <c r="BQ948" s="79"/>
      <c r="BR948" s="79"/>
      <c r="BS948" s="79"/>
      <c r="BT948" s="79"/>
      <c r="BU948" s="79"/>
      <c r="BV948" s="79"/>
      <c r="BW948" s="79"/>
      <c r="BX948" s="79"/>
      <c r="BY948" s="79"/>
      <c r="BZ948" s="79"/>
      <c r="CA948" s="79"/>
    </row>
    <row r="949" spans="1:79" ht="15.7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  <c r="AT949" s="79"/>
      <c r="AU949" s="79"/>
      <c r="AV949" s="79"/>
      <c r="AW949" s="79"/>
      <c r="AX949" s="79"/>
      <c r="AY949" s="79"/>
      <c r="AZ949" s="79"/>
      <c r="BA949" s="79"/>
      <c r="BB949" s="79"/>
      <c r="BC949" s="79"/>
      <c r="BD949" s="79"/>
      <c r="BE949" s="79"/>
      <c r="BF949" s="79"/>
      <c r="BG949" s="79"/>
      <c r="BH949" s="79"/>
      <c r="BI949" s="79"/>
      <c r="BJ949" s="79"/>
      <c r="BK949" s="79"/>
      <c r="BL949" s="79"/>
      <c r="BM949" s="79"/>
      <c r="BN949" s="79"/>
      <c r="BO949" s="79"/>
      <c r="BP949" s="79"/>
      <c r="BQ949" s="79"/>
      <c r="BR949" s="79"/>
      <c r="BS949" s="79"/>
      <c r="BT949" s="79"/>
      <c r="BU949" s="79"/>
      <c r="BV949" s="79"/>
      <c r="BW949" s="79"/>
      <c r="BX949" s="79"/>
      <c r="BY949" s="79"/>
      <c r="BZ949" s="79"/>
      <c r="CA949" s="79"/>
    </row>
    <row r="950" spans="1:79" ht="15.7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  <c r="AT950" s="79"/>
      <c r="AU950" s="79"/>
      <c r="AV950" s="79"/>
      <c r="AW950" s="79"/>
      <c r="AX950" s="79"/>
      <c r="AY950" s="79"/>
      <c r="AZ950" s="79"/>
      <c r="BA950" s="79"/>
      <c r="BB950" s="79"/>
      <c r="BC950" s="79"/>
      <c r="BD950" s="79"/>
      <c r="BE950" s="79"/>
      <c r="BF950" s="79"/>
      <c r="BG950" s="79"/>
      <c r="BH950" s="79"/>
      <c r="BI950" s="79"/>
      <c r="BJ950" s="79"/>
      <c r="BK950" s="79"/>
      <c r="BL950" s="79"/>
      <c r="BM950" s="79"/>
      <c r="BN950" s="79"/>
      <c r="BO950" s="79"/>
      <c r="BP950" s="79"/>
      <c r="BQ950" s="79"/>
      <c r="BR950" s="79"/>
      <c r="BS950" s="79"/>
      <c r="BT950" s="79"/>
      <c r="BU950" s="79"/>
      <c r="BV950" s="79"/>
      <c r="BW950" s="79"/>
      <c r="BX950" s="79"/>
      <c r="BY950" s="79"/>
      <c r="BZ950" s="79"/>
      <c r="CA950" s="79"/>
    </row>
    <row r="951" spans="1:79" ht="15.7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  <c r="AT951" s="79"/>
      <c r="AU951" s="79"/>
      <c r="AV951" s="79"/>
      <c r="AW951" s="79"/>
      <c r="AX951" s="79"/>
      <c r="AY951" s="79"/>
      <c r="AZ951" s="79"/>
      <c r="BA951" s="79"/>
      <c r="BB951" s="79"/>
      <c r="BC951" s="79"/>
      <c r="BD951" s="79"/>
      <c r="BE951" s="79"/>
      <c r="BF951" s="79"/>
      <c r="BG951" s="79"/>
      <c r="BH951" s="79"/>
      <c r="BI951" s="79"/>
      <c r="BJ951" s="79"/>
      <c r="BK951" s="79"/>
      <c r="BL951" s="79"/>
      <c r="BM951" s="79"/>
      <c r="BN951" s="79"/>
      <c r="BO951" s="79"/>
      <c r="BP951" s="79"/>
      <c r="BQ951" s="79"/>
      <c r="BR951" s="79"/>
      <c r="BS951" s="79"/>
      <c r="BT951" s="79"/>
      <c r="BU951" s="79"/>
      <c r="BV951" s="79"/>
      <c r="BW951" s="79"/>
      <c r="BX951" s="79"/>
      <c r="BY951" s="79"/>
      <c r="BZ951" s="79"/>
      <c r="CA951" s="79"/>
    </row>
    <row r="952" spans="1:79" ht="15.7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  <c r="AW952" s="79"/>
      <c r="AX952" s="79"/>
      <c r="AY952" s="79"/>
      <c r="AZ952" s="79"/>
      <c r="BA952" s="79"/>
      <c r="BB952" s="79"/>
      <c r="BC952" s="79"/>
      <c r="BD952" s="79"/>
      <c r="BE952" s="79"/>
      <c r="BF952" s="79"/>
      <c r="BG952" s="79"/>
      <c r="BH952" s="79"/>
      <c r="BI952" s="79"/>
      <c r="BJ952" s="79"/>
      <c r="BK952" s="79"/>
      <c r="BL952" s="79"/>
      <c r="BM952" s="79"/>
      <c r="BN952" s="79"/>
      <c r="BO952" s="79"/>
      <c r="BP952" s="79"/>
      <c r="BQ952" s="79"/>
      <c r="BR952" s="79"/>
      <c r="BS952" s="79"/>
      <c r="BT952" s="79"/>
      <c r="BU952" s="79"/>
      <c r="BV952" s="79"/>
      <c r="BW952" s="79"/>
      <c r="BX952" s="79"/>
      <c r="BY952" s="79"/>
      <c r="BZ952" s="79"/>
      <c r="CA952" s="79"/>
    </row>
    <row r="953" spans="1:79" ht="15.7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  <c r="AT953" s="79"/>
      <c r="AU953" s="79"/>
      <c r="AV953" s="79"/>
      <c r="AW953" s="79"/>
      <c r="AX953" s="79"/>
      <c r="AY953" s="79"/>
      <c r="AZ953" s="79"/>
      <c r="BA953" s="79"/>
      <c r="BB953" s="79"/>
      <c r="BC953" s="79"/>
      <c r="BD953" s="79"/>
      <c r="BE953" s="79"/>
      <c r="BF953" s="79"/>
      <c r="BG953" s="79"/>
      <c r="BH953" s="79"/>
      <c r="BI953" s="79"/>
      <c r="BJ953" s="79"/>
      <c r="BK953" s="79"/>
      <c r="BL953" s="79"/>
      <c r="BM953" s="79"/>
      <c r="BN953" s="79"/>
      <c r="BO953" s="79"/>
      <c r="BP953" s="79"/>
      <c r="BQ953" s="79"/>
      <c r="BR953" s="79"/>
      <c r="BS953" s="79"/>
      <c r="BT953" s="79"/>
      <c r="BU953" s="79"/>
      <c r="BV953" s="79"/>
      <c r="BW953" s="79"/>
      <c r="BX953" s="79"/>
      <c r="BY953" s="79"/>
      <c r="BZ953" s="79"/>
      <c r="CA953" s="79"/>
    </row>
    <row r="954" spans="1:79" ht="15.7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  <c r="AT954" s="79"/>
      <c r="AU954" s="79"/>
      <c r="AV954" s="79"/>
      <c r="AW954" s="79"/>
      <c r="AX954" s="79"/>
      <c r="AY954" s="79"/>
      <c r="AZ954" s="79"/>
      <c r="BA954" s="79"/>
      <c r="BB954" s="79"/>
      <c r="BC954" s="79"/>
      <c r="BD954" s="79"/>
      <c r="BE954" s="79"/>
      <c r="BF954" s="79"/>
      <c r="BG954" s="79"/>
      <c r="BH954" s="79"/>
      <c r="BI954" s="79"/>
      <c r="BJ954" s="79"/>
      <c r="BK954" s="79"/>
      <c r="BL954" s="79"/>
      <c r="BM954" s="79"/>
      <c r="BN954" s="79"/>
      <c r="BO954" s="79"/>
      <c r="BP954" s="79"/>
      <c r="BQ954" s="79"/>
      <c r="BR954" s="79"/>
      <c r="BS954" s="79"/>
      <c r="BT954" s="79"/>
      <c r="BU954" s="79"/>
      <c r="BV954" s="79"/>
      <c r="BW954" s="79"/>
      <c r="BX954" s="79"/>
      <c r="BY954" s="79"/>
      <c r="BZ954" s="79"/>
      <c r="CA954" s="79"/>
    </row>
    <row r="955" spans="1:79" ht="15.7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  <c r="AT955" s="79"/>
      <c r="AU955" s="79"/>
      <c r="AV955" s="79"/>
      <c r="AW955" s="79"/>
      <c r="AX955" s="79"/>
      <c r="AY955" s="79"/>
      <c r="AZ955" s="79"/>
      <c r="BA955" s="79"/>
      <c r="BB955" s="79"/>
      <c r="BC955" s="79"/>
      <c r="BD955" s="79"/>
      <c r="BE955" s="79"/>
      <c r="BF955" s="79"/>
      <c r="BG955" s="79"/>
      <c r="BH955" s="79"/>
      <c r="BI955" s="79"/>
      <c r="BJ955" s="79"/>
      <c r="BK955" s="79"/>
      <c r="BL955" s="79"/>
      <c r="BM955" s="79"/>
      <c r="BN955" s="79"/>
      <c r="BO955" s="79"/>
      <c r="BP955" s="79"/>
      <c r="BQ955" s="79"/>
      <c r="BR955" s="79"/>
      <c r="BS955" s="79"/>
      <c r="BT955" s="79"/>
      <c r="BU955" s="79"/>
      <c r="BV955" s="79"/>
      <c r="BW955" s="79"/>
      <c r="BX955" s="79"/>
      <c r="BY955" s="79"/>
      <c r="BZ955" s="79"/>
      <c r="CA955" s="79"/>
    </row>
    <row r="956" spans="1:79" ht="15.7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  <c r="AT956" s="79"/>
      <c r="AU956" s="79"/>
      <c r="AV956" s="79"/>
      <c r="AW956" s="79"/>
      <c r="AX956" s="79"/>
      <c r="AY956" s="79"/>
      <c r="AZ956" s="79"/>
      <c r="BA956" s="79"/>
      <c r="BB956" s="79"/>
      <c r="BC956" s="79"/>
      <c r="BD956" s="79"/>
      <c r="BE956" s="79"/>
      <c r="BF956" s="79"/>
      <c r="BG956" s="79"/>
      <c r="BH956" s="79"/>
      <c r="BI956" s="79"/>
      <c r="BJ956" s="79"/>
      <c r="BK956" s="79"/>
      <c r="BL956" s="79"/>
      <c r="BM956" s="79"/>
      <c r="BN956" s="79"/>
      <c r="BO956" s="79"/>
      <c r="BP956" s="79"/>
      <c r="BQ956" s="79"/>
      <c r="BR956" s="79"/>
      <c r="BS956" s="79"/>
      <c r="BT956" s="79"/>
      <c r="BU956" s="79"/>
      <c r="BV956" s="79"/>
      <c r="BW956" s="79"/>
      <c r="BX956" s="79"/>
      <c r="BY956" s="79"/>
      <c r="BZ956" s="79"/>
      <c r="CA956" s="79"/>
    </row>
    <row r="957" spans="1:79" ht="15.7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  <c r="AT957" s="79"/>
      <c r="AU957" s="79"/>
      <c r="AV957" s="79"/>
      <c r="AW957" s="79"/>
      <c r="AX957" s="79"/>
      <c r="AY957" s="79"/>
      <c r="AZ957" s="79"/>
      <c r="BA957" s="79"/>
      <c r="BB957" s="79"/>
      <c r="BC957" s="79"/>
      <c r="BD957" s="79"/>
      <c r="BE957" s="79"/>
      <c r="BF957" s="79"/>
      <c r="BG957" s="79"/>
      <c r="BH957" s="79"/>
      <c r="BI957" s="79"/>
      <c r="BJ957" s="79"/>
      <c r="BK957" s="79"/>
      <c r="BL957" s="79"/>
      <c r="BM957" s="79"/>
      <c r="BN957" s="79"/>
      <c r="BO957" s="79"/>
      <c r="BP957" s="79"/>
      <c r="BQ957" s="79"/>
      <c r="BR957" s="79"/>
      <c r="BS957" s="79"/>
      <c r="BT957" s="79"/>
      <c r="BU957" s="79"/>
      <c r="BV957" s="79"/>
      <c r="BW957" s="79"/>
      <c r="BX957" s="79"/>
      <c r="BY957" s="79"/>
      <c r="BZ957" s="79"/>
      <c r="CA957" s="79"/>
    </row>
    <row r="958" spans="1:79" ht="15.7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  <c r="AT958" s="79"/>
      <c r="AU958" s="79"/>
      <c r="AV958" s="79"/>
      <c r="AW958" s="79"/>
      <c r="AX958" s="79"/>
      <c r="AY958" s="79"/>
      <c r="AZ958" s="79"/>
      <c r="BA958" s="79"/>
      <c r="BB958" s="79"/>
      <c r="BC958" s="79"/>
      <c r="BD958" s="79"/>
      <c r="BE958" s="79"/>
      <c r="BF958" s="79"/>
      <c r="BG958" s="79"/>
      <c r="BH958" s="79"/>
      <c r="BI958" s="79"/>
      <c r="BJ958" s="79"/>
      <c r="BK958" s="79"/>
      <c r="BL958" s="79"/>
      <c r="BM958" s="79"/>
      <c r="BN958" s="79"/>
      <c r="BO958" s="79"/>
      <c r="BP958" s="79"/>
      <c r="BQ958" s="79"/>
      <c r="BR958" s="79"/>
      <c r="BS958" s="79"/>
      <c r="BT958" s="79"/>
      <c r="BU958" s="79"/>
      <c r="BV958" s="79"/>
      <c r="BW958" s="79"/>
      <c r="BX958" s="79"/>
      <c r="BY958" s="79"/>
      <c r="BZ958" s="79"/>
      <c r="CA958" s="79"/>
    </row>
    <row r="959" spans="1:79" ht="15.7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  <c r="AT959" s="79"/>
      <c r="AU959" s="79"/>
      <c r="AV959" s="79"/>
      <c r="AW959" s="79"/>
      <c r="AX959" s="79"/>
      <c r="AY959" s="79"/>
      <c r="AZ959" s="79"/>
      <c r="BA959" s="79"/>
      <c r="BB959" s="79"/>
      <c r="BC959" s="79"/>
      <c r="BD959" s="79"/>
      <c r="BE959" s="79"/>
      <c r="BF959" s="79"/>
      <c r="BG959" s="79"/>
      <c r="BH959" s="79"/>
      <c r="BI959" s="79"/>
      <c r="BJ959" s="79"/>
      <c r="BK959" s="79"/>
      <c r="BL959" s="79"/>
      <c r="BM959" s="79"/>
      <c r="BN959" s="79"/>
      <c r="BO959" s="79"/>
      <c r="BP959" s="79"/>
      <c r="BQ959" s="79"/>
      <c r="BR959" s="79"/>
      <c r="BS959" s="79"/>
      <c r="BT959" s="79"/>
      <c r="BU959" s="79"/>
      <c r="BV959" s="79"/>
      <c r="BW959" s="79"/>
      <c r="BX959" s="79"/>
      <c r="BY959" s="79"/>
      <c r="BZ959" s="79"/>
      <c r="CA959" s="79"/>
    </row>
    <row r="960" spans="1:79" ht="15.7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  <c r="AT960" s="79"/>
      <c r="AU960" s="79"/>
      <c r="AV960" s="79"/>
      <c r="AW960" s="79"/>
      <c r="AX960" s="79"/>
      <c r="AY960" s="79"/>
      <c r="AZ960" s="79"/>
      <c r="BA960" s="79"/>
      <c r="BB960" s="79"/>
      <c r="BC960" s="79"/>
      <c r="BD960" s="79"/>
      <c r="BE960" s="79"/>
      <c r="BF960" s="79"/>
      <c r="BG960" s="79"/>
      <c r="BH960" s="79"/>
      <c r="BI960" s="79"/>
      <c r="BJ960" s="79"/>
      <c r="BK960" s="79"/>
      <c r="BL960" s="79"/>
      <c r="BM960" s="79"/>
      <c r="BN960" s="79"/>
      <c r="BO960" s="79"/>
      <c r="BP960" s="79"/>
      <c r="BQ960" s="79"/>
      <c r="BR960" s="79"/>
      <c r="BS960" s="79"/>
      <c r="BT960" s="79"/>
      <c r="BU960" s="79"/>
      <c r="BV960" s="79"/>
      <c r="BW960" s="79"/>
      <c r="BX960" s="79"/>
      <c r="BY960" s="79"/>
      <c r="BZ960" s="79"/>
      <c r="CA960" s="79"/>
    </row>
    <row r="961" spans="1:79" ht="15.7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  <c r="AT961" s="79"/>
      <c r="AU961" s="79"/>
      <c r="AV961" s="79"/>
      <c r="AW961" s="79"/>
      <c r="AX961" s="79"/>
      <c r="AY961" s="79"/>
      <c r="AZ961" s="79"/>
      <c r="BA961" s="79"/>
      <c r="BB961" s="79"/>
      <c r="BC961" s="79"/>
      <c r="BD961" s="79"/>
      <c r="BE961" s="79"/>
      <c r="BF961" s="79"/>
      <c r="BG961" s="79"/>
      <c r="BH961" s="79"/>
      <c r="BI961" s="79"/>
      <c r="BJ961" s="79"/>
      <c r="BK961" s="79"/>
      <c r="BL961" s="79"/>
      <c r="BM961" s="79"/>
      <c r="BN961" s="79"/>
      <c r="BO961" s="79"/>
      <c r="BP961" s="79"/>
      <c r="BQ961" s="79"/>
      <c r="BR961" s="79"/>
      <c r="BS961" s="79"/>
      <c r="BT961" s="79"/>
      <c r="BU961" s="79"/>
      <c r="BV961" s="79"/>
      <c r="BW961" s="79"/>
      <c r="BX961" s="79"/>
      <c r="BY961" s="79"/>
      <c r="BZ961" s="79"/>
      <c r="CA961" s="79"/>
    </row>
    <row r="962" spans="1:79" ht="15.7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  <c r="BA962" s="79"/>
      <c r="BB962" s="79"/>
      <c r="BC962" s="79"/>
      <c r="BD962" s="79"/>
      <c r="BE962" s="79"/>
      <c r="BF962" s="79"/>
      <c r="BG962" s="79"/>
      <c r="BH962" s="79"/>
      <c r="BI962" s="79"/>
      <c r="BJ962" s="79"/>
      <c r="BK962" s="79"/>
      <c r="BL962" s="79"/>
      <c r="BM962" s="79"/>
      <c r="BN962" s="79"/>
      <c r="BO962" s="79"/>
      <c r="BP962" s="79"/>
      <c r="BQ962" s="79"/>
      <c r="BR962" s="79"/>
      <c r="BS962" s="79"/>
      <c r="BT962" s="79"/>
      <c r="BU962" s="79"/>
      <c r="BV962" s="79"/>
      <c r="BW962" s="79"/>
      <c r="BX962" s="79"/>
      <c r="BY962" s="79"/>
      <c r="BZ962" s="79"/>
      <c r="CA962" s="79"/>
    </row>
    <row r="963" spans="1:79" ht="15.7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  <c r="BA963" s="79"/>
      <c r="BB963" s="79"/>
      <c r="BC963" s="79"/>
      <c r="BD963" s="79"/>
      <c r="BE963" s="79"/>
      <c r="BF963" s="79"/>
      <c r="BG963" s="79"/>
      <c r="BH963" s="79"/>
      <c r="BI963" s="79"/>
      <c r="BJ963" s="79"/>
      <c r="BK963" s="79"/>
      <c r="BL963" s="79"/>
      <c r="BM963" s="79"/>
      <c r="BN963" s="79"/>
      <c r="BO963" s="79"/>
      <c r="BP963" s="79"/>
      <c r="BQ963" s="79"/>
      <c r="BR963" s="79"/>
      <c r="BS963" s="79"/>
      <c r="BT963" s="79"/>
      <c r="BU963" s="79"/>
      <c r="BV963" s="79"/>
      <c r="BW963" s="79"/>
      <c r="BX963" s="79"/>
      <c r="BY963" s="79"/>
      <c r="BZ963" s="79"/>
      <c r="CA963" s="79"/>
    </row>
    <row r="964" spans="1:79" ht="15.7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  <c r="BA964" s="79"/>
      <c r="BB964" s="79"/>
      <c r="BC964" s="79"/>
      <c r="BD964" s="79"/>
      <c r="BE964" s="79"/>
      <c r="BF964" s="79"/>
      <c r="BG964" s="79"/>
      <c r="BH964" s="79"/>
      <c r="BI964" s="79"/>
      <c r="BJ964" s="79"/>
      <c r="BK964" s="79"/>
      <c r="BL964" s="79"/>
      <c r="BM964" s="79"/>
      <c r="BN964" s="79"/>
      <c r="BO964" s="79"/>
      <c r="BP964" s="79"/>
      <c r="BQ964" s="79"/>
      <c r="BR964" s="79"/>
      <c r="BS964" s="79"/>
      <c r="BT964" s="79"/>
      <c r="BU964" s="79"/>
      <c r="BV964" s="79"/>
      <c r="BW964" s="79"/>
      <c r="BX964" s="79"/>
      <c r="BY964" s="79"/>
      <c r="BZ964" s="79"/>
      <c r="CA964" s="79"/>
    </row>
    <row r="965" spans="1:79" ht="15.7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  <c r="BA965" s="79"/>
      <c r="BB965" s="79"/>
      <c r="BC965" s="79"/>
      <c r="BD965" s="79"/>
      <c r="BE965" s="79"/>
      <c r="BF965" s="79"/>
      <c r="BG965" s="79"/>
      <c r="BH965" s="79"/>
      <c r="BI965" s="79"/>
      <c r="BJ965" s="79"/>
      <c r="BK965" s="79"/>
      <c r="BL965" s="79"/>
      <c r="BM965" s="79"/>
      <c r="BN965" s="79"/>
      <c r="BO965" s="79"/>
      <c r="BP965" s="79"/>
      <c r="BQ965" s="79"/>
      <c r="BR965" s="79"/>
      <c r="BS965" s="79"/>
      <c r="BT965" s="79"/>
      <c r="BU965" s="79"/>
      <c r="BV965" s="79"/>
      <c r="BW965" s="79"/>
      <c r="BX965" s="79"/>
      <c r="BY965" s="79"/>
      <c r="BZ965" s="79"/>
      <c r="CA965" s="79"/>
    </row>
    <row r="966" spans="1:79" ht="15.7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</row>
    <row r="967" spans="1:79" ht="15.7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  <c r="AT967" s="79"/>
      <c r="AU967" s="79"/>
      <c r="AV967" s="79"/>
      <c r="AW967" s="79"/>
      <c r="AX967" s="79"/>
      <c r="AY967" s="79"/>
      <c r="AZ967" s="79"/>
      <c r="BA967" s="79"/>
      <c r="BB967" s="79"/>
      <c r="BC967" s="79"/>
      <c r="BD967" s="79"/>
      <c r="BE967" s="79"/>
      <c r="BF967" s="79"/>
      <c r="BG967" s="79"/>
      <c r="BH967" s="79"/>
      <c r="BI967" s="79"/>
      <c r="BJ967" s="79"/>
      <c r="BK967" s="79"/>
      <c r="BL967" s="79"/>
      <c r="BM967" s="79"/>
      <c r="BN967" s="79"/>
      <c r="BO967" s="79"/>
      <c r="BP967" s="79"/>
      <c r="BQ967" s="79"/>
      <c r="BR967" s="79"/>
      <c r="BS967" s="79"/>
      <c r="BT967" s="79"/>
      <c r="BU967" s="79"/>
      <c r="BV967" s="79"/>
      <c r="BW967" s="79"/>
      <c r="BX967" s="79"/>
      <c r="BY967" s="79"/>
      <c r="BZ967" s="79"/>
      <c r="CA967" s="79"/>
    </row>
    <row r="968" spans="1:79" ht="15.7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  <c r="AT968" s="79"/>
      <c r="AU968" s="79"/>
      <c r="AV968" s="79"/>
      <c r="AW968" s="79"/>
      <c r="AX968" s="79"/>
      <c r="AY968" s="79"/>
      <c r="AZ968" s="79"/>
      <c r="BA968" s="79"/>
      <c r="BB968" s="79"/>
      <c r="BC968" s="79"/>
      <c r="BD968" s="79"/>
      <c r="BE968" s="79"/>
      <c r="BF968" s="79"/>
      <c r="BG968" s="79"/>
      <c r="BH968" s="79"/>
      <c r="BI968" s="79"/>
      <c r="BJ968" s="79"/>
      <c r="BK968" s="79"/>
      <c r="BL968" s="79"/>
      <c r="BM968" s="79"/>
      <c r="BN968" s="79"/>
      <c r="BO968" s="79"/>
      <c r="BP968" s="79"/>
      <c r="BQ968" s="79"/>
      <c r="BR968" s="79"/>
      <c r="BS968" s="79"/>
      <c r="BT968" s="79"/>
      <c r="BU968" s="79"/>
      <c r="BV968" s="79"/>
      <c r="BW968" s="79"/>
      <c r="BX968" s="79"/>
      <c r="BY968" s="79"/>
      <c r="BZ968" s="79"/>
      <c r="CA968" s="79"/>
    </row>
    <row r="969" spans="1:79" ht="15.7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  <c r="BA969" s="79"/>
      <c r="BB969" s="79"/>
      <c r="BC969" s="79"/>
      <c r="BD969" s="79"/>
      <c r="BE969" s="79"/>
      <c r="BF969" s="79"/>
      <c r="BG969" s="79"/>
      <c r="BH969" s="79"/>
      <c r="BI969" s="79"/>
      <c r="BJ969" s="79"/>
      <c r="BK969" s="79"/>
      <c r="BL969" s="79"/>
      <c r="BM969" s="79"/>
      <c r="BN969" s="79"/>
      <c r="BO969" s="79"/>
      <c r="BP969" s="79"/>
      <c r="BQ969" s="79"/>
      <c r="BR969" s="79"/>
      <c r="BS969" s="79"/>
      <c r="BT969" s="79"/>
      <c r="BU969" s="79"/>
      <c r="BV969" s="79"/>
      <c r="BW969" s="79"/>
      <c r="BX969" s="79"/>
      <c r="BY969" s="79"/>
      <c r="BZ969" s="79"/>
      <c r="CA969" s="79"/>
    </row>
    <row r="970" spans="1:79" ht="15.7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  <c r="BA970" s="79"/>
      <c r="BB970" s="79"/>
      <c r="BC970" s="79"/>
      <c r="BD970" s="79"/>
      <c r="BE970" s="79"/>
      <c r="BF970" s="79"/>
      <c r="BG970" s="79"/>
      <c r="BH970" s="79"/>
      <c r="BI970" s="79"/>
      <c r="BJ970" s="79"/>
      <c r="BK970" s="79"/>
      <c r="BL970" s="79"/>
      <c r="BM970" s="79"/>
      <c r="BN970" s="79"/>
      <c r="BO970" s="79"/>
      <c r="BP970" s="79"/>
      <c r="BQ970" s="79"/>
      <c r="BR970" s="79"/>
      <c r="BS970" s="79"/>
      <c r="BT970" s="79"/>
      <c r="BU970" s="79"/>
      <c r="BV970" s="79"/>
      <c r="BW970" s="79"/>
      <c r="BX970" s="79"/>
      <c r="BY970" s="79"/>
      <c r="BZ970" s="79"/>
      <c r="CA970" s="79"/>
    </row>
    <row r="971" spans="1:79" ht="15.7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  <c r="BA971" s="79"/>
      <c r="BB971" s="79"/>
      <c r="BC971" s="79"/>
      <c r="BD971" s="79"/>
      <c r="BE971" s="79"/>
      <c r="BF971" s="79"/>
      <c r="BG971" s="79"/>
      <c r="BH971" s="79"/>
      <c r="BI971" s="79"/>
      <c r="BJ971" s="79"/>
      <c r="BK971" s="79"/>
      <c r="BL971" s="79"/>
      <c r="BM971" s="79"/>
      <c r="BN971" s="79"/>
      <c r="BO971" s="79"/>
      <c r="BP971" s="79"/>
      <c r="BQ971" s="79"/>
      <c r="BR971" s="79"/>
      <c r="BS971" s="79"/>
      <c r="BT971" s="79"/>
      <c r="BU971" s="79"/>
      <c r="BV971" s="79"/>
      <c r="BW971" s="79"/>
      <c r="BX971" s="79"/>
      <c r="BY971" s="79"/>
      <c r="BZ971" s="79"/>
      <c r="CA971" s="79"/>
    </row>
    <row r="972" spans="1:79" ht="15.7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  <c r="BA972" s="79"/>
      <c r="BB972" s="79"/>
      <c r="BC972" s="79"/>
      <c r="BD972" s="79"/>
      <c r="BE972" s="79"/>
      <c r="BF972" s="79"/>
      <c r="BG972" s="79"/>
      <c r="BH972" s="79"/>
      <c r="BI972" s="79"/>
      <c r="BJ972" s="79"/>
      <c r="BK972" s="79"/>
      <c r="BL972" s="79"/>
      <c r="BM972" s="79"/>
      <c r="BN972" s="79"/>
      <c r="BO972" s="79"/>
      <c r="BP972" s="79"/>
      <c r="BQ972" s="79"/>
      <c r="BR972" s="79"/>
      <c r="BS972" s="79"/>
      <c r="BT972" s="79"/>
      <c r="BU972" s="79"/>
      <c r="BV972" s="79"/>
      <c r="BW972" s="79"/>
      <c r="BX972" s="79"/>
      <c r="BY972" s="79"/>
      <c r="BZ972" s="79"/>
      <c r="CA972" s="79"/>
    </row>
    <row r="973" spans="1:79" ht="15.7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  <c r="BA973" s="79"/>
      <c r="BB973" s="79"/>
      <c r="BC973" s="79"/>
      <c r="BD973" s="79"/>
      <c r="BE973" s="79"/>
      <c r="BF973" s="79"/>
      <c r="BG973" s="79"/>
      <c r="BH973" s="79"/>
      <c r="BI973" s="79"/>
      <c r="BJ973" s="79"/>
      <c r="BK973" s="79"/>
      <c r="BL973" s="79"/>
      <c r="BM973" s="79"/>
      <c r="BN973" s="79"/>
      <c r="BO973" s="79"/>
      <c r="BP973" s="79"/>
      <c r="BQ973" s="79"/>
      <c r="BR973" s="79"/>
      <c r="BS973" s="79"/>
      <c r="BT973" s="79"/>
      <c r="BU973" s="79"/>
      <c r="BV973" s="79"/>
      <c r="BW973" s="79"/>
      <c r="BX973" s="79"/>
      <c r="BY973" s="79"/>
      <c r="BZ973" s="79"/>
      <c r="CA973" s="79"/>
    </row>
    <row r="974" spans="1:79" ht="15.7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  <c r="BA974" s="79"/>
      <c r="BB974" s="79"/>
      <c r="BC974" s="79"/>
      <c r="BD974" s="79"/>
      <c r="BE974" s="79"/>
      <c r="BF974" s="79"/>
      <c r="BG974" s="79"/>
      <c r="BH974" s="79"/>
      <c r="BI974" s="79"/>
      <c r="BJ974" s="79"/>
      <c r="BK974" s="79"/>
      <c r="BL974" s="79"/>
      <c r="BM974" s="79"/>
      <c r="BN974" s="79"/>
      <c r="BO974" s="79"/>
      <c r="BP974" s="79"/>
      <c r="BQ974" s="79"/>
      <c r="BR974" s="79"/>
      <c r="BS974" s="79"/>
      <c r="BT974" s="79"/>
      <c r="BU974" s="79"/>
      <c r="BV974" s="79"/>
      <c r="BW974" s="79"/>
      <c r="BX974" s="79"/>
      <c r="BY974" s="79"/>
      <c r="BZ974" s="79"/>
      <c r="CA974" s="79"/>
    </row>
    <row r="975" spans="1:79" ht="15.7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  <c r="BA975" s="79"/>
      <c r="BB975" s="79"/>
      <c r="BC975" s="79"/>
      <c r="BD975" s="79"/>
      <c r="BE975" s="79"/>
      <c r="BF975" s="79"/>
      <c r="BG975" s="79"/>
      <c r="BH975" s="79"/>
      <c r="BI975" s="79"/>
      <c r="BJ975" s="79"/>
      <c r="BK975" s="79"/>
      <c r="BL975" s="79"/>
      <c r="BM975" s="79"/>
      <c r="BN975" s="79"/>
      <c r="BO975" s="79"/>
      <c r="BP975" s="79"/>
      <c r="BQ975" s="79"/>
      <c r="BR975" s="79"/>
      <c r="BS975" s="79"/>
      <c r="BT975" s="79"/>
      <c r="BU975" s="79"/>
      <c r="BV975" s="79"/>
      <c r="BW975" s="79"/>
      <c r="BX975" s="79"/>
      <c r="BY975" s="79"/>
      <c r="BZ975" s="79"/>
      <c r="CA975" s="79"/>
    </row>
    <row r="976" spans="1:79" ht="15.7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  <c r="BA976" s="79"/>
      <c r="BB976" s="79"/>
      <c r="BC976" s="79"/>
      <c r="BD976" s="79"/>
      <c r="BE976" s="79"/>
      <c r="BF976" s="79"/>
      <c r="BG976" s="79"/>
      <c r="BH976" s="79"/>
      <c r="BI976" s="79"/>
      <c r="BJ976" s="79"/>
      <c r="BK976" s="79"/>
      <c r="BL976" s="79"/>
      <c r="BM976" s="79"/>
      <c r="BN976" s="79"/>
      <c r="BO976" s="79"/>
      <c r="BP976" s="79"/>
      <c r="BQ976" s="79"/>
      <c r="BR976" s="79"/>
      <c r="BS976" s="79"/>
      <c r="BT976" s="79"/>
      <c r="BU976" s="79"/>
      <c r="BV976" s="79"/>
      <c r="BW976" s="79"/>
      <c r="BX976" s="79"/>
      <c r="BY976" s="79"/>
      <c r="BZ976" s="79"/>
      <c r="CA976" s="79"/>
    </row>
    <row r="977" spans="1:79" ht="15.7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  <c r="BA977" s="79"/>
      <c r="BB977" s="79"/>
      <c r="BC977" s="79"/>
      <c r="BD977" s="79"/>
      <c r="BE977" s="79"/>
      <c r="BF977" s="79"/>
      <c r="BG977" s="79"/>
      <c r="BH977" s="79"/>
      <c r="BI977" s="79"/>
      <c r="BJ977" s="79"/>
      <c r="BK977" s="79"/>
      <c r="BL977" s="79"/>
      <c r="BM977" s="79"/>
      <c r="BN977" s="79"/>
      <c r="BO977" s="79"/>
      <c r="BP977" s="79"/>
      <c r="BQ977" s="79"/>
      <c r="BR977" s="79"/>
      <c r="BS977" s="79"/>
      <c r="BT977" s="79"/>
      <c r="BU977" s="79"/>
      <c r="BV977" s="79"/>
      <c r="BW977" s="79"/>
      <c r="BX977" s="79"/>
      <c r="BY977" s="79"/>
      <c r="BZ977" s="79"/>
      <c r="CA977" s="79"/>
    </row>
    <row r="978" spans="1:79" ht="15.7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  <c r="BA978" s="79"/>
      <c r="BB978" s="79"/>
      <c r="BC978" s="79"/>
      <c r="BD978" s="79"/>
      <c r="BE978" s="79"/>
      <c r="BF978" s="79"/>
      <c r="BG978" s="79"/>
      <c r="BH978" s="79"/>
      <c r="BI978" s="79"/>
      <c r="BJ978" s="79"/>
      <c r="BK978" s="79"/>
      <c r="BL978" s="79"/>
      <c r="BM978" s="79"/>
      <c r="BN978" s="79"/>
      <c r="BO978" s="79"/>
      <c r="BP978" s="79"/>
      <c r="BQ978" s="79"/>
      <c r="BR978" s="79"/>
      <c r="BS978" s="79"/>
      <c r="BT978" s="79"/>
      <c r="BU978" s="79"/>
      <c r="BV978" s="79"/>
      <c r="BW978" s="79"/>
      <c r="BX978" s="79"/>
      <c r="BY978" s="79"/>
      <c r="BZ978" s="79"/>
      <c r="CA978" s="79"/>
    </row>
    <row r="979" spans="1:79" ht="15.7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  <c r="BA979" s="79"/>
      <c r="BB979" s="79"/>
      <c r="BC979" s="79"/>
      <c r="BD979" s="79"/>
      <c r="BE979" s="79"/>
      <c r="BF979" s="79"/>
      <c r="BG979" s="79"/>
      <c r="BH979" s="79"/>
      <c r="BI979" s="79"/>
      <c r="BJ979" s="79"/>
      <c r="BK979" s="79"/>
      <c r="BL979" s="79"/>
      <c r="BM979" s="79"/>
      <c r="BN979" s="79"/>
      <c r="BO979" s="79"/>
      <c r="BP979" s="79"/>
      <c r="BQ979" s="79"/>
      <c r="BR979" s="79"/>
      <c r="BS979" s="79"/>
      <c r="BT979" s="79"/>
      <c r="BU979" s="79"/>
      <c r="BV979" s="79"/>
      <c r="BW979" s="79"/>
      <c r="BX979" s="79"/>
      <c r="BY979" s="79"/>
      <c r="BZ979" s="79"/>
      <c r="CA979" s="79"/>
    </row>
    <row r="980" spans="1:79" ht="15.7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  <c r="BA980" s="79"/>
      <c r="BB980" s="79"/>
      <c r="BC980" s="79"/>
      <c r="BD980" s="79"/>
      <c r="BE980" s="79"/>
      <c r="BF980" s="79"/>
      <c r="BG980" s="79"/>
      <c r="BH980" s="79"/>
      <c r="BI980" s="79"/>
      <c r="BJ980" s="79"/>
      <c r="BK980" s="79"/>
      <c r="BL980" s="79"/>
      <c r="BM980" s="79"/>
      <c r="BN980" s="79"/>
      <c r="BO980" s="79"/>
      <c r="BP980" s="79"/>
      <c r="BQ980" s="79"/>
      <c r="BR980" s="79"/>
      <c r="BS980" s="79"/>
      <c r="BT980" s="79"/>
      <c r="BU980" s="79"/>
      <c r="BV980" s="79"/>
      <c r="BW980" s="79"/>
      <c r="BX980" s="79"/>
      <c r="BY980" s="79"/>
      <c r="BZ980" s="79"/>
      <c r="CA980" s="79"/>
    </row>
    <row r="981" spans="1:79" ht="15.7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  <c r="BA981" s="79"/>
      <c r="BB981" s="79"/>
      <c r="BC981" s="79"/>
      <c r="BD981" s="79"/>
      <c r="BE981" s="79"/>
      <c r="BF981" s="79"/>
      <c r="BG981" s="79"/>
      <c r="BH981" s="79"/>
      <c r="BI981" s="79"/>
      <c r="BJ981" s="79"/>
      <c r="BK981" s="79"/>
      <c r="BL981" s="79"/>
      <c r="BM981" s="79"/>
      <c r="BN981" s="79"/>
      <c r="BO981" s="79"/>
      <c r="BP981" s="79"/>
      <c r="BQ981" s="79"/>
      <c r="BR981" s="79"/>
      <c r="BS981" s="79"/>
      <c r="BT981" s="79"/>
      <c r="BU981" s="79"/>
      <c r="BV981" s="79"/>
      <c r="BW981" s="79"/>
      <c r="BX981" s="79"/>
      <c r="BY981" s="79"/>
      <c r="BZ981" s="79"/>
      <c r="CA981" s="79"/>
    </row>
    <row r="982" spans="1:79" ht="15.7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  <c r="BA982" s="79"/>
      <c r="BB982" s="79"/>
      <c r="BC982" s="79"/>
      <c r="BD982" s="79"/>
      <c r="BE982" s="79"/>
      <c r="BF982" s="79"/>
      <c r="BG982" s="79"/>
      <c r="BH982" s="79"/>
      <c r="BI982" s="79"/>
      <c r="BJ982" s="79"/>
      <c r="BK982" s="79"/>
      <c r="BL982" s="79"/>
      <c r="BM982" s="79"/>
      <c r="BN982" s="79"/>
      <c r="BO982" s="79"/>
      <c r="BP982" s="79"/>
      <c r="BQ982" s="79"/>
      <c r="BR982" s="79"/>
      <c r="BS982" s="79"/>
      <c r="BT982" s="79"/>
      <c r="BU982" s="79"/>
      <c r="BV982" s="79"/>
      <c r="BW982" s="79"/>
      <c r="BX982" s="79"/>
      <c r="BY982" s="79"/>
      <c r="BZ982" s="79"/>
      <c r="CA982" s="79"/>
    </row>
    <row r="983" spans="1:79" ht="15.7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  <c r="BA983" s="79"/>
      <c r="BB983" s="79"/>
      <c r="BC983" s="79"/>
      <c r="BD983" s="79"/>
      <c r="BE983" s="79"/>
      <c r="BF983" s="79"/>
      <c r="BG983" s="79"/>
      <c r="BH983" s="79"/>
      <c r="BI983" s="79"/>
      <c r="BJ983" s="79"/>
      <c r="BK983" s="79"/>
      <c r="BL983" s="79"/>
      <c r="BM983" s="79"/>
      <c r="BN983" s="79"/>
      <c r="BO983" s="79"/>
      <c r="BP983" s="79"/>
      <c r="BQ983" s="79"/>
      <c r="BR983" s="79"/>
      <c r="BS983" s="79"/>
      <c r="BT983" s="79"/>
      <c r="BU983" s="79"/>
      <c r="BV983" s="79"/>
      <c r="BW983" s="79"/>
      <c r="BX983" s="79"/>
      <c r="BY983" s="79"/>
      <c r="BZ983" s="79"/>
      <c r="CA983" s="79"/>
    </row>
    <row r="984" spans="1:79" ht="15.7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  <c r="BA984" s="79"/>
      <c r="BB984" s="79"/>
      <c r="BC984" s="79"/>
      <c r="BD984" s="79"/>
      <c r="BE984" s="79"/>
      <c r="BF984" s="79"/>
      <c r="BG984" s="79"/>
      <c r="BH984" s="79"/>
      <c r="BI984" s="79"/>
      <c r="BJ984" s="79"/>
      <c r="BK984" s="79"/>
      <c r="BL984" s="79"/>
      <c r="BM984" s="79"/>
      <c r="BN984" s="79"/>
      <c r="BO984" s="79"/>
      <c r="BP984" s="79"/>
      <c r="BQ984" s="79"/>
      <c r="BR984" s="79"/>
      <c r="BS984" s="79"/>
      <c r="BT984" s="79"/>
      <c r="BU984" s="79"/>
      <c r="BV984" s="79"/>
      <c r="BW984" s="79"/>
      <c r="BX984" s="79"/>
      <c r="BY984" s="79"/>
      <c r="BZ984" s="79"/>
      <c r="CA984" s="79"/>
    </row>
    <row r="985" spans="1:79" ht="15.7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79"/>
      <c r="BD985" s="79"/>
      <c r="BE985" s="79"/>
      <c r="BF985" s="79"/>
      <c r="BG985" s="79"/>
      <c r="BH985" s="79"/>
      <c r="BI985" s="79"/>
      <c r="BJ985" s="79"/>
      <c r="BK985" s="79"/>
      <c r="BL985" s="79"/>
      <c r="BM985" s="79"/>
      <c r="BN985" s="79"/>
      <c r="BO985" s="79"/>
      <c r="BP985" s="79"/>
      <c r="BQ985" s="79"/>
      <c r="BR985" s="79"/>
      <c r="BS985" s="79"/>
      <c r="BT985" s="79"/>
      <c r="BU985" s="79"/>
      <c r="BV985" s="79"/>
      <c r="BW985" s="79"/>
      <c r="BX985" s="79"/>
      <c r="BY985" s="79"/>
      <c r="BZ985" s="79"/>
      <c r="CA985" s="79"/>
    </row>
    <row r="986" spans="1:79" ht="15.7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  <c r="BA986" s="79"/>
      <c r="BB986" s="79"/>
      <c r="BC986" s="79"/>
      <c r="BD986" s="79"/>
      <c r="BE986" s="79"/>
      <c r="BF986" s="79"/>
      <c r="BG986" s="79"/>
      <c r="BH986" s="79"/>
      <c r="BI986" s="79"/>
      <c r="BJ986" s="79"/>
      <c r="BK986" s="79"/>
      <c r="BL986" s="79"/>
      <c r="BM986" s="79"/>
      <c r="BN986" s="79"/>
      <c r="BO986" s="79"/>
      <c r="BP986" s="79"/>
      <c r="BQ986" s="79"/>
      <c r="BR986" s="79"/>
      <c r="BS986" s="79"/>
      <c r="BT986" s="79"/>
      <c r="BU986" s="79"/>
      <c r="BV986" s="79"/>
      <c r="BW986" s="79"/>
      <c r="BX986" s="79"/>
      <c r="BY986" s="79"/>
      <c r="BZ986" s="79"/>
      <c r="CA986" s="79"/>
    </row>
    <row r="987" spans="1:79" ht="15.7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  <c r="BA987" s="79"/>
      <c r="BB987" s="79"/>
      <c r="BC987" s="79"/>
      <c r="BD987" s="79"/>
      <c r="BE987" s="79"/>
      <c r="BF987" s="79"/>
      <c r="BG987" s="79"/>
      <c r="BH987" s="79"/>
      <c r="BI987" s="79"/>
      <c r="BJ987" s="79"/>
      <c r="BK987" s="79"/>
      <c r="BL987" s="79"/>
      <c r="BM987" s="79"/>
      <c r="BN987" s="79"/>
      <c r="BO987" s="79"/>
      <c r="BP987" s="79"/>
      <c r="BQ987" s="79"/>
      <c r="BR987" s="79"/>
      <c r="BS987" s="79"/>
      <c r="BT987" s="79"/>
      <c r="BU987" s="79"/>
      <c r="BV987" s="79"/>
      <c r="BW987" s="79"/>
      <c r="BX987" s="79"/>
      <c r="BY987" s="79"/>
      <c r="BZ987" s="79"/>
      <c r="CA987" s="79"/>
    </row>
    <row r="988" spans="1:79" ht="15.7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  <c r="BA988" s="79"/>
      <c r="BB988" s="79"/>
      <c r="BC988" s="79"/>
      <c r="BD988" s="79"/>
      <c r="BE988" s="79"/>
      <c r="BF988" s="79"/>
      <c r="BG988" s="79"/>
      <c r="BH988" s="79"/>
      <c r="BI988" s="79"/>
      <c r="BJ988" s="79"/>
      <c r="BK988" s="79"/>
      <c r="BL988" s="79"/>
      <c r="BM988" s="79"/>
      <c r="BN988" s="79"/>
      <c r="BO988" s="79"/>
      <c r="BP988" s="79"/>
      <c r="BQ988" s="79"/>
      <c r="BR988" s="79"/>
      <c r="BS988" s="79"/>
      <c r="BT988" s="79"/>
      <c r="BU988" s="79"/>
      <c r="BV988" s="79"/>
      <c r="BW988" s="79"/>
      <c r="BX988" s="79"/>
      <c r="BY988" s="79"/>
      <c r="BZ988" s="79"/>
      <c r="CA988" s="79"/>
    </row>
    <row r="989" spans="1:79" ht="15.7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79"/>
      <c r="BD989" s="79"/>
      <c r="BE989" s="79"/>
      <c r="BF989" s="79"/>
      <c r="BG989" s="79"/>
      <c r="BH989" s="79"/>
      <c r="BI989" s="79"/>
      <c r="BJ989" s="79"/>
      <c r="BK989" s="79"/>
      <c r="BL989" s="79"/>
      <c r="BM989" s="79"/>
      <c r="BN989" s="79"/>
      <c r="BO989" s="79"/>
      <c r="BP989" s="79"/>
      <c r="BQ989" s="79"/>
      <c r="BR989" s="79"/>
      <c r="BS989" s="79"/>
      <c r="BT989" s="79"/>
      <c r="BU989" s="79"/>
      <c r="BV989" s="79"/>
      <c r="BW989" s="79"/>
      <c r="BX989" s="79"/>
      <c r="BY989" s="79"/>
      <c r="BZ989" s="79"/>
      <c r="CA989" s="79"/>
    </row>
    <row r="990" spans="1:79" ht="15.7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  <c r="BA990" s="79"/>
      <c r="BB990" s="79"/>
      <c r="BC990" s="79"/>
      <c r="BD990" s="79"/>
      <c r="BE990" s="79"/>
      <c r="BF990" s="79"/>
      <c r="BG990" s="79"/>
      <c r="BH990" s="79"/>
      <c r="BI990" s="79"/>
      <c r="BJ990" s="79"/>
      <c r="BK990" s="79"/>
      <c r="BL990" s="79"/>
      <c r="BM990" s="79"/>
      <c r="BN990" s="79"/>
      <c r="BO990" s="79"/>
      <c r="BP990" s="79"/>
      <c r="BQ990" s="79"/>
      <c r="BR990" s="79"/>
      <c r="BS990" s="79"/>
      <c r="BT990" s="79"/>
      <c r="BU990" s="79"/>
      <c r="BV990" s="79"/>
      <c r="BW990" s="79"/>
      <c r="BX990" s="79"/>
      <c r="BY990" s="79"/>
      <c r="BZ990" s="79"/>
      <c r="CA990" s="79"/>
    </row>
    <row r="991" spans="1:79" ht="15.7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  <c r="BA991" s="79"/>
      <c r="BB991" s="79"/>
      <c r="BC991" s="79"/>
      <c r="BD991" s="79"/>
      <c r="BE991" s="79"/>
      <c r="BF991" s="79"/>
      <c r="BG991" s="79"/>
      <c r="BH991" s="79"/>
      <c r="BI991" s="79"/>
      <c r="BJ991" s="79"/>
      <c r="BK991" s="79"/>
      <c r="BL991" s="79"/>
      <c r="BM991" s="79"/>
      <c r="BN991" s="79"/>
      <c r="BO991" s="79"/>
      <c r="BP991" s="79"/>
      <c r="BQ991" s="79"/>
      <c r="BR991" s="79"/>
      <c r="BS991" s="79"/>
      <c r="BT991" s="79"/>
      <c r="BU991" s="79"/>
      <c r="BV991" s="79"/>
      <c r="BW991" s="79"/>
      <c r="BX991" s="79"/>
      <c r="BY991" s="79"/>
      <c r="BZ991" s="79"/>
      <c r="CA991" s="79"/>
    </row>
    <row r="992" spans="1:79" ht="15.7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  <c r="BA992" s="79"/>
      <c r="BB992" s="79"/>
      <c r="BC992" s="79"/>
      <c r="BD992" s="79"/>
      <c r="BE992" s="79"/>
      <c r="BF992" s="79"/>
      <c r="BG992" s="79"/>
      <c r="BH992" s="79"/>
      <c r="BI992" s="79"/>
      <c r="BJ992" s="79"/>
      <c r="BK992" s="79"/>
      <c r="BL992" s="79"/>
      <c r="BM992" s="79"/>
      <c r="BN992" s="79"/>
      <c r="BO992" s="79"/>
      <c r="BP992" s="79"/>
      <c r="BQ992" s="79"/>
      <c r="BR992" s="79"/>
      <c r="BS992" s="79"/>
      <c r="BT992" s="79"/>
      <c r="BU992" s="79"/>
      <c r="BV992" s="79"/>
      <c r="BW992" s="79"/>
      <c r="BX992" s="79"/>
      <c r="BY992" s="79"/>
      <c r="BZ992" s="79"/>
      <c r="CA992" s="79"/>
    </row>
    <row r="993" spans="1:79" ht="15.7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  <c r="BA993" s="79"/>
      <c r="BB993" s="79"/>
      <c r="BC993" s="79"/>
      <c r="BD993" s="79"/>
      <c r="BE993" s="79"/>
      <c r="BF993" s="79"/>
      <c r="BG993" s="79"/>
      <c r="BH993" s="79"/>
      <c r="BI993" s="79"/>
      <c r="BJ993" s="79"/>
      <c r="BK993" s="79"/>
      <c r="BL993" s="79"/>
      <c r="BM993" s="79"/>
      <c r="BN993" s="79"/>
      <c r="BO993" s="79"/>
      <c r="BP993" s="79"/>
      <c r="BQ993" s="79"/>
      <c r="BR993" s="79"/>
      <c r="BS993" s="79"/>
      <c r="BT993" s="79"/>
      <c r="BU993" s="79"/>
      <c r="BV993" s="79"/>
      <c r="BW993" s="79"/>
      <c r="BX993" s="79"/>
      <c r="BY993" s="79"/>
      <c r="BZ993" s="79"/>
      <c r="CA993" s="79"/>
    </row>
    <row r="994" spans="1:79" ht="15.7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  <c r="BA994" s="79"/>
      <c r="BB994" s="79"/>
      <c r="BC994" s="79"/>
      <c r="BD994" s="79"/>
      <c r="BE994" s="79"/>
      <c r="BF994" s="79"/>
      <c r="BG994" s="79"/>
      <c r="BH994" s="79"/>
      <c r="BI994" s="79"/>
      <c r="BJ994" s="79"/>
      <c r="BK994" s="79"/>
      <c r="BL994" s="79"/>
      <c r="BM994" s="79"/>
      <c r="BN994" s="79"/>
      <c r="BO994" s="79"/>
      <c r="BP994" s="79"/>
      <c r="BQ994" s="79"/>
      <c r="BR994" s="79"/>
      <c r="BS994" s="79"/>
      <c r="BT994" s="79"/>
      <c r="BU994" s="79"/>
      <c r="BV994" s="79"/>
      <c r="BW994" s="79"/>
      <c r="BX994" s="79"/>
      <c r="BY994" s="79"/>
      <c r="BZ994" s="79"/>
      <c r="CA994" s="79"/>
    </row>
    <row r="995" spans="1:79" ht="15.7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  <c r="BA995" s="79"/>
      <c r="BB995" s="79"/>
      <c r="BC995" s="79"/>
      <c r="BD995" s="79"/>
      <c r="BE995" s="79"/>
      <c r="BF995" s="79"/>
      <c r="BG995" s="79"/>
      <c r="BH995" s="79"/>
      <c r="BI995" s="79"/>
      <c r="BJ995" s="79"/>
      <c r="BK995" s="79"/>
      <c r="BL995" s="79"/>
      <c r="BM995" s="79"/>
      <c r="BN995" s="79"/>
      <c r="BO995" s="79"/>
      <c r="BP995" s="79"/>
      <c r="BQ995" s="79"/>
      <c r="BR995" s="79"/>
      <c r="BS995" s="79"/>
      <c r="BT995" s="79"/>
      <c r="BU995" s="79"/>
      <c r="BV995" s="79"/>
      <c r="BW995" s="79"/>
      <c r="BX995" s="79"/>
      <c r="BY995" s="79"/>
      <c r="BZ995" s="79"/>
      <c r="CA995" s="79"/>
    </row>
    <row r="996" spans="1:79" ht="15.7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  <c r="BA996" s="79"/>
      <c r="BB996" s="79"/>
      <c r="BC996" s="79"/>
      <c r="BD996" s="79"/>
      <c r="BE996" s="79"/>
      <c r="BF996" s="79"/>
      <c r="BG996" s="79"/>
      <c r="BH996" s="79"/>
      <c r="BI996" s="79"/>
      <c r="BJ996" s="79"/>
      <c r="BK996" s="79"/>
      <c r="BL996" s="79"/>
      <c r="BM996" s="79"/>
      <c r="BN996" s="79"/>
      <c r="BO996" s="79"/>
      <c r="BP996" s="79"/>
      <c r="BQ996" s="79"/>
      <c r="BR996" s="79"/>
      <c r="BS996" s="79"/>
      <c r="BT996" s="79"/>
      <c r="BU996" s="79"/>
      <c r="BV996" s="79"/>
      <c r="BW996" s="79"/>
      <c r="BX996" s="79"/>
      <c r="BY996" s="79"/>
      <c r="BZ996" s="79"/>
      <c r="CA996" s="79"/>
    </row>
    <row r="997" spans="1:79" ht="15.7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  <c r="BA997" s="79"/>
      <c r="BB997" s="79"/>
      <c r="BC997" s="79"/>
      <c r="BD997" s="79"/>
      <c r="BE997" s="79"/>
      <c r="BF997" s="79"/>
      <c r="BG997" s="79"/>
      <c r="BH997" s="79"/>
      <c r="BI997" s="79"/>
      <c r="BJ997" s="79"/>
      <c r="BK997" s="79"/>
      <c r="BL997" s="79"/>
      <c r="BM997" s="79"/>
      <c r="BN997" s="79"/>
      <c r="BO997" s="79"/>
      <c r="BP997" s="79"/>
      <c r="BQ997" s="79"/>
      <c r="BR997" s="79"/>
      <c r="BS997" s="79"/>
      <c r="BT997" s="79"/>
      <c r="BU997" s="79"/>
      <c r="BV997" s="79"/>
      <c r="BW997" s="79"/>
      <c r="BX997" s="79"/>
      <c r="BY997" s="79"/>
      <c r="BZ997" s="79"/>
      <c r="CA997" s="79"/>
    </row>
    <row r="998" spans="1:79" ht="15.7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  <c r="BA998" s="79"/>
      <c r="BB998" s="79"/>
      <c r="BC998" s="79"/>
      <c r="BD998" s="79"/>
      <c r="BE998" s="79"/>
      <c r="BF998" s="79"/>
      <c r="BG998" s="79"/>
      <c r="BH998" s="79"/>
      <c r="BI998" s="79"/>
      <c r="BJ998" s="79"/>
      <c r="BK998" s="79"/>
      <c r="BL998" s="79"/>
      <c r="BM998" s="79"/>
      <c r="BN998" s="79"/>
      <c r="BO998" s="79"/>
      <c r="BP998" s="79"/>
      <c r="BQ998" s="79"/>
      <c r="BR998" s="79"/>
      <c r="BS998" s="79"/>
      <c r="BT998" s="79"/>
      <c r="BU998" s="79"/>
      <c r="BV998" s="79"/>
      <c r="BW998" s="79"/>
      <c r="BX998" s="79"/>
      <c r="BY998" s="79"/>
      <c r="BZ998" s="79"/>
      <c r="CA998" s="79"/>
    </row>
    <row r="999" spans="1:79" ht="15.7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  <c r="BA999" s="79"/>
      <c r="BB999" s="79"/>
      <c r="BC999" s="79"/>
      <c r="BD999" s="79"/>
      <c r="BE999" s="79"/>
      <c r="BF999" s="79"/>
      <c r="BG999" s="79"/>
      <c r="BH999" s="79"/>
      <c r="BI999" s="79"/>
      <c r="BJ999" s="79"/>
      <c r="BK999" s="79"/>
      <c r="BL999" s="79"/>
      <c r="BM999" s="79"/>
      <c r="BN999" s="79"/>
      <c r="BO999" s="79"/>
      <c r="BP999" s="79"/>
      <c r="BQ999" s="79"/>
      <c r="BR999" s="79"/>
      <c r="BS999" s="79"/>
      <c r="BT999" s="79"/>
      <c r="BU999" s="79"/>
      <c r="BV999" s="79"/>
      <c r="BW999" s="79"/>
      <c r="BX999" s="79"/>
      <c r="BY999" s="79"/>
      <c r="BZ999" s="79"/>
      <c r="CA999" s="79"/>
    </row>
    <row r="1000" spans="1:79" ht="15.7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  <c r="BA1000" s="79"/>
      <c r="BB1000" s="79"/>
      <c r="BC1000" s="79"/>
      <c r="BD1000" s="79"/>
      <c r="BE1000" s="79"/>
      <c r="BF1000" s="79"/>
      <c r="BG1000" s="79"/>
      <c r="BH1000" s="79"/>
      <c r="BI1000" s="79"/>
      <c r="BJ1000" s="79"/>
      <c r="BK1000" s="79"/>
      <c r="BL1000" s="79"/>
      <c r="BM1000" s="79"/>
      <c r="BN1000" s="79"/>
      <c r="BO1000" s="79"/>
      <c r="BP1000" s="79"/>
      <c r="BQ1000" s="79"/>
      <c r="BR1000" s="79"/>
      <c r="BS1000" s="79"/>
      <c r="BT1000" s="79"/>
      <c r="BU1000" s="79"/>
      <c r="BV1000" s="79"/>
      <c r="BW1000" s="79"/>
      <c r="BX1000" s="79"/>
      <c r="BY1000" s="79"/>
      <c r="BZ1000" s="79"/>
      <c r="CA1000" s="79"/>
    </row>
    <row r="1001" spans="1:79" ht="15.75" customHeight="1">
      <c r="A1001" s="79"/>
      <c r="B1001" s="79"/>
      <c r="C1001" s="79"/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79"/>
      <c r="AL1001" s="79"/>
      <c r="AM1001" s="79"/>
      <c r="AN1001" s="79"/>
      <c r="AO1001" s="79"/>
      <c r="AP1001" s="79"/>
      <c r="AQ1001" s="79"/>
      <c r="AR1001" s="79"/>
      <c r="AS1001" s="79"/>
      <c r="AT1001" s="79"/>
      <c r="AU1001" s="79"/>
      <c r="AV1001" s="79"/>
      <c r="AW1001" s="79"/>
      <c r="AX1001" s="79"/>
      <c r="AY1001" s="79"/>
      <c r="AZ1001" s="79"/>
      <c r="BA1001" s="79"/>
      <c r="BB1001" s="79"/>
      <c r="BC1001" s="79"/>
      <c r="BD1001" s="79"/>
      <c r="BE1001" s="79"/>
      <c r="BF1001" s="79"/>
      <c r="BG1001" s="79"/>
      <c r="BH1001" s="79"/>
      <c r="BI1001" s="79"/>
      <c r="BJ1001" s="79"/>
      <c r="BK1001" s="79"/>
      <c r="BL1001" s="79"/>
      <c r="BM1001" s="79"/>
      <c r="BN1001" s="79"/>
      <c r="BO1001" s="79"/>
      <c r="BP1001" s="79"/>
      <c r="BQ1001" s="79"/>
      <c r="BR1001" s="79"/>
      <c r="BS1001" s="79"/>
      <c r="BT1001" s="79"/>
      <c r="BU1001" s="79"/>
      <c r="BV1001" s="79"/>
      <c r="BW1001" s="79"/>
      <c r="BX1001" s="79"/>
      <c r="BY1001" s="79"/>
      <c r="BZ1001" s="79"/>
      <c r="CA1001" s="79"/>
    </row>
    <row r="1002" spans="1:79" ht="15.75" customHeight="1">
      <c r="A1002" s="79"/>
      <c r="B1002" s="79"/>
      <c r="C1002" s="79"/>
      <c r="D1002" s="79"/>
      <c r="E1002" s="79"/>
      <c r="F1002" s="79"/>
      <c r="G1002" s="79"/>
      <c r="H1002" s="79"/>
      <c r="I1002" s="79"/>
      <c r="J1002" s="79"/>
      <c r="K1002" s="79"/>
      <c r="L1002" s="79"/>
      <c r="M1002" s="79"/>
      <c r="N1002" s="79"/>
      <c r="O1002" s="79"/>
      <c r="P1002" s="79"/>
      <c r="Q1002" s="79"/>
      <c r="R1002" s="79"/>
      <c r="S1002" s="79"/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79"/>
      <c r="AL1002" s="79"/>
      <c r="AM1002" s="79"/>
      <c r="AN1002" s="79"/>
      <c r="AO1002" s="79"/>
      <c r="AP1002" s="79"/>
      <c r="AQ1002" s="79"/>
      <c r="AR1002" s="79"/>
      <c r="AS1002" s="79"/>
      <c r="AT1002" s="79"/>
      <c r="AU1002" s="79"/>
      <c r="AV1002" s="79"/>
      <c r="AW1002" s="79"/>
      <c r="AX1002" s="79"/>
      <c r="AY1002" s="79"/>
      <c r="AZ1002" s="79"/>
      <c r="BA1002" s="79"/>
      <c r="BB1002" s="79"/>
      <c r="BC1002" s="79"/>
      <c r="BD1002" s="79"/>
      <c r="BE1002" s="79"/>
      <c r="BF1002" s="79"/>
      <c r="BG1002" s="79"/>
      <c r="BH1002" s="79"/>
      <c r="BI1002" s="79"/>
      <c r="BJ1002" s="79"/>
      <c r="BK1002" s="79"/>
      <c r="BL1002" s="79"/>
      <c r="BM1002" s="79"/>
      <c r="BN1002" s="79"/>
      <c r="BO1002" s="79"/>
      <c r="BP1002" s="79"/>
      <c r="BQ1002" s="79"/>
      <c r="BR1002" s="79"/>
      <c r="BS1002" s="79"/>
      <c r="BT1002" s="79"/>
      <c r="BU1002" s="79"/>
      <c r="BV1002" s="79"/>
      <c r="BW1002" s="79"/>
      <c r="BX1002" s="79"/>
      <c r="BY1002" s="79"/>
      <c r="BZ1002" s="79"/>
      <c r="CA1002" s="79"/>
    </row>
    <row r="1003" spans="1:79" ht="15.75" customHeight="1">
      <c r="A1003" s="79"/>
      <c r="B1003" s="79"/>
      <c r="C1003" s="79"/>
      <c r="D1003" s="79"/>
      <c r="E1003" s="79"/>
      <c r="F1003" s="79"/>
      <c r="G1003" s="79"/>
      <c r="H1003" s="79"/>
      <c r="I1003" s="79"/>
      <c r="J1003" s="79"/>
      <c r="K1003" s="79"/>
      <c r="L1003" s="79"/>
      <c r="M1003" s="79"/>
      <c r="N1003" s="79"/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79"/>
      <c r="AL1003" s="79"/>
      <c r="AM1003" s="79"/>
      <c r="AN1003" s="79"/>
      <c r="AO1003" s="79"/>
      <c r="AP1003" s="79"/>
      <c r="AQ1003" s="79"/>
      <c r="AR1003" s="79"/>
      <c r="AS1003" s="79"/>
      <c r="AT1003" s="79"/>
      <c r="AU1003" s="79"/>
      <c r="AV1003" s="79"/>
      <c r="AW1003" s="79"/>
      <c r="AX1003" s="79"/>
      <c r="AY1003" s="79"/>
      <c r="AZ1003" s="79"/>
      <c r="BA1003" s="79"/>
      <c r="BB1003" s="79"/>
      <c r="BC1003" s="79"/>
      <c r="BD1003" s="79"/>
      <c r="BE1003" s="79"/>
      <c r="BF1003" s="79"/>
      <c r="BG1003" s="79"/>
      <c r="BH1003" s="79"/>
      <c r="BI1003" s="79"/>
      <c r="BJ1003" s="79"/>
      <c r="BK1003" s="79"/>
      <c r="BL1003" s="79"/>
      <c r="BM1003" s="79"/>
      <c r="BN1003" s="79"/>
      <c r="BO1003" s="79"/>
      <c r="BP1003" s="79"/>
      <c r="BQ1003" s="79"/>
      <c r="BR1003" s="79"/>
      <c r="BS1003" s="79"/>
      <c r="BT1003" s="79"/>
      <c r="BU1003" s="79"/>
      <c r="BV1003" s="79"/>
      <c r="BW1003" s="79"/>
      <c r="BX1003" s="79"/>
      <c r="BY1003" s="79"/>
      <c r="BZ1003" s="79"/>
      <c r="CA1003" s="79"/>
    </row>
    <row r="1004" spans="1:79" ht="15.75" customHeight="1">
      <c r="A1004" s="79"/>
      <c r="B1004" s="79"/>
      <c r="C1004" s="79"/>
      <c r="D1004" s="79"/>
      <c r="E1004" s="79"/>
      <c r="F1004" s="79"/>
      <c r="G1004" s="79"/>
      <c r="H1004" s="79"/>
      <c r="I1004" s="79"/>
      <c r="J1004" s="79"/>
      <c r="K1004" s="79"/>
      <c r="L1004" s="79"/>
      <c r="M1004" s="79"/>
      <c r="N1004" s="79"/>
      <c r="O1004" s="79"/>
      <c r="P1004" s="79"/>
      <c r="Q1004" s="79"/>
      <c r="R1004" s="79"/>
      <c r="S1004" s="79"/>
      <c r="T1004" s="79"/>
      <c r="U1004" s="79"/>
      <c r="V1004" s="79"/>
      <c r="W1004" s="79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79"/>
      <c r="AL1004" s="79"/>
      <c r="AM1004" s="79"/>
      <c r="AN1004" s="79"/>
      <c r="AO1004" s="79"/>
      <c r="AP1004" s="79"/>
      <c r="AQ1004" s="79"/>
      <c r="AR1004" s="79"/>
      <c r="AS1004" s="79"/>
      <c r="AT1004" s="79"/>
      <c r="AU1004" s="79"/>
      <c r="AV1004" s="79"/>
      <c r="AW1004" s="79"/>
      <c r="AX1004" s="79"/>
      <c r="AY1004" s="79"/>
      <c r="AZ1004" s="79"/>
      <c r="BA1004" s="79"/>
      <c r="BB1004" s="79"/>
      <c r="BC1004" s="79"/>
      <c r="BD1004" s="79"/>
      <c r="BE1004" s="79"/>
      <c r="BF1004" s="79"/>
      <c r="BG1004" s="79"/>
      <c r="BH1004" s="79"/>
      <c r="BI1004" s="79"/>
      <c r="BJ1004" s="79"/>
      <c r="BK1004" s="79"/>
      <c r="BL1004" s="79"/>
      <c r="BM1004" s="79"/>
      <c r="BN1004" s="79"/>
      <c r="BO1004" s="79"/>
      <c r="BP1004" s="79"/>
      <c r="BQ1004" s="79"/>
      <c r="BR1004" s="79"/>
      <c r="BS1004" s="79"/>
      <c r="BT1004" s="79"/>
      <c r="BU1004" s="79"/>
      <c r="BV1004" s="79"/>
      <c r="BW1004" s="79"/>
      <c r="BX1004" s="79"/>
      <c r="BY1004" s="79"/>
      <c r="BZ1004" s="79"/>
      <c r="CA1004" s="79"/>
    </row>
    <row r="1005" spans="1:79" ht="15.75" customHeight="1">
      <c r="A1005" s="79"/>
      <c r="B1005" s="79"/>
      <c r="C1005" s="79"/>
      <c r="D1005" s="79"/>
      <c r="E1005" s="79"/>
      <c r="F1005" s="79"/>
      <c r="G1005" s="79"/>
      <c r="H1005" s="79"/>
      <c r="I1005" s="79"/>
      <c r="J1005" s="79"/>
      <c r="K1005" s="79"/>
      <c r="L1005" s="79"/>
      <c r="M1005" s="79"/>
      <c r="N1005" s="79"/>
      <c r="O1005" s="79"/>
      <c r="P1005" s="79"/>
      <c r="Q1005" s="79"/>
      <c r="R1005" s="79"/>
      <c r="S1005" s="79"/>
      <c r="T1005" s="79"/>
      <c r="U1005" s="79"/>
      <c r="V1005" s="79"/>
      <c r="W1005" s="79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79"/>
      <c r="AL1005" s="79"/>
      <c r="AM1005" s="79"/>
      <c r="AN1005" s="79"/>
      <c r="AO1005" s="79"/>
      <c r="AP1005" s="79"/>
      <c r="AQ1005" s="79"/>
      <c r="AR1005" s="79"/>
      <c r="AS1005" s="79"/>
      <c r="AT1005" s="79"/>
      <c r="AU1005" s="79"/>
      <c r="AV1005" s="79"/>
      <c r="AW1005" s="79"/>
      <c r="AX1005" s="79"/>
      <c r="AY1005" s="79"/>
      <c r="AZ1005" s="79"/>
      <c r="BA1005" s="79"/>
      <c r="BB1005" s="79"/>
      <c r="BC1005" s="79"/>
      <c r="BD1005" s="79"/>
      <c r="BE1005" s="79"/>
      <c r="BF1005" s="79"/>
      <c r="BG1005" s="79"/>
      <c r="BH1005" s="79"/>
      <c r="BI1005" s="79"/>
      <c r="BJ1005" s="79"/>
      <c r="BK1005" s="79"/>
      <c r="BL1005" s="79"/>
      <c r="BM1005" s="79"/>
      <c r="BN1005" s="79"/>
      <c r="BO1005" s="79"/>
      <c r="BP1005" s="79"/>
      <c r="BQ1005" s="79"/>
      <c r="BR1005" s="79"/>
      <c r="BS1005" s="79"/>
      <c r="BT1005" s="79"/>
      <c r="BU1005" s="79"/>
      <c r="BV1005" s="79"/>
      <c r="BW1005" s="79"/>
      <c r="BX1005" s="79"/>
      <c r="BY1005" s="79"/>
      <c r="BZ1005" s="79"/>
      <c r="CA1005" s="79"/>
    </row>
    <row r="1006" spans="1:79" ht="15.75" customHeight="1">
      <c r="A1006" s="79"/>
      <c r="B1006" s="79"/>
      <c r="C1006" s="79"/>
      <c r="D1006" s="79"/>
      <c r="E1006" s="79"/>
      <c r="F1006" s="79"/>
      <c r="G1006" s="79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79"/>
      <c r="AL1006" s="79"/>
      <c r="AM1006" s="79"/>
      <c r="AN1006" s="79"/>
      <c r="AO1006" s="79"/>
      <c r="AP1006" s="79"/>
      <c r="AQ1006" s="79"/>
      <c r="AR1006" s="79"/>
      <c r="AS1006" s="79"/>
      <c r="AT1006" s="79"/>
      <c r="AU1006" s="79"/>
      <c r="AV1006" s="79"/>
      <c r="AW1006" s="79"/>
      <c r="AX1006" s="79"/>
      <c r="AY1006" s="79"/>
      <c r="AZ1006" s="79"/>
      <c r="BA1006" s="79"/>
      <c r="BB1006" s="79"/>
      <c r="BC1006" s="79"/>
      <c r="BD1006" s="79"/>
      <c r="BE1006" s="79"/>
      <c r="BF1006" s="79"/>
      <c r="BG1006" s="79"/>
      <c r="BH1006" s="79"/>
      <c r="BI1006" s="79"/>
      <c r="BJ1006" s="79"/>
      <c r="BK1006" s="79"/>
      <c r="BL1006" s="79"/>
      <c r="BM1006" s="79"/>
      <c r="BN1006" s="79"/>
      <c r="BO1006" s="79"/>
      <c r="BP1006" s="79"/>
      <c r="BQ1006" s="79"/>
      <c r="BR1006" s="79"/>
      <c r="BS1006" s="79"/>
      <c r="BT1006" s="79"/>
      <c r="BU1006" s="79"/>
      <c r="BV1006" s="79"/>
      <c r="BW1006" s="79"/>
      <c r="BX1006" s="79"/>
      <c r="BY1006" s="79"/>
      <c r="BZ1006" s="79"/>
      <c r="CA1006" s="79"/>
    </row>
  </sheetData>
  <mergeCells count="21">
    <mergeCell ref="BB49:BL49"/>
    <mergeCell ref="O49:Y49"/>
    <mergeCell ref="AB49:AL49"/>
    <mergeCell ref="AO49:AY49"/>
    <mergeCell ref="B3:AN3"/>
    <mergeCell ref="B9:AN9"/>
    <mergeCell ref="AO9:BA9"/>
    <mergeCell ref="B48:L48"/>
    <mergeCell ref="AB48:AL48"/>
    <mergeCell ref="B49:L49"/>
    <mergeCell ref="AO3:BA3"/>
    <mergeCell ref="BB3:BN3"/>
    <mergeCell ref="AO48:AY48"/>
    <mergeCell ref="BB48:BL48"/>
    <mergeCell ref="O48:Y48"/>
    <mergeCell ref="BB9:BN9"/>
    <mergeCell ref="B1:N1"/>
    <mergeCell ref="O1:AA1"/>
    <mergeCell ref="AB1:AN1"/>
    <mergeCell ref="AO1:BA1"/>
    <mergeCell ref="BB1:BN1"/>
  </mergeCells>
  <conditionalFormatting sqref="AO44:CA48 B45:AN46 AO49:AY49 BA49:BL49 BN49:CA49 BA50:CA50 A45 AN48:AN49">
    <cfRule type="cellIs" dxfId="1" priority="2" operator="lessThan">
      <formula>0</formula>
    </cfRule>
  </conditionalFormatting>
  <conditionalFormatting sqref="AO45:CA48 N46:N47 AA46:AA47 AN46:AN47 B47:M47 O47:Z47 AB47:AM47 AO49:AY49 BA49:BL49 BN49:CA49 A50:AN51 AO50:CA52">
    <cfRule type="cellIs" dxfId="0" priority="1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W987"/>
  <sheetViews>
    <sheetView topLeftCell="A6" workbookViewId="0">
      <selection activeCell="C26" sqref="C26"/>
    </sheetView>
  </sheetViews>
  <sheetFormatPr defaultColWidth="12.7109375" defaultRowHeight="15" customHeight="1"/>
  <cols>
    <col min="1" max="1" width="19.7109375" customWidth="1"/>
    <col min="2" max="2" width="20.140625" customWidth="1"/>
    <col min="3" max="3" width="22.85546875" customWidth="1"/>
    <col min="4" max="4" width="18" customWidth="1"/>
    <col min="11" max="11" width="12" customWidth="1"/>
  </cols>
  <sheetData>
    <row r="1" spans="1:23" ht="13.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</row>
    <row r="2" spans="1:23" ht="24" customHeight="1">
      <c r="A2" s="114" t="s">
        <v>724</v>
      </c>
      <c r="B2" s="113"/>
      <c r="C2" s="113"/>
      <c r="D2" s="113"/>
      <c r="E2" s="115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</row>
    <row r="3" spans="1:23" ht="13.5">
      <c r="A3" s="116" t="s">
        <v>259</v>
      </c>
      <c r="B3" s="116" t="s">
        <v>725</v>
      </c>
      <c r="C3" s="116" t="s">
        <v>726</v>
      </c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13.5">
      <c r="A4" s="116">
        <v>0</v>
      </c>
      <c r="B4" s="117">
        <f>('6.1 Detalle de inversión de equ'!C14)*-1</f>
        <v>-1943731.0288399777</v>
      </c>
      <c r="C4" s="117">
        <f>B4</f>
        <v>-1943731.0288399777</v>
      </c>
      <c r="D4" s="118" t="s">
        <v>727</v>
      </c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</row>
    <row r="5" spans="1:23" ht="13.5">
      <c r="A5" s="119">
        <v>1</v>
      </c>
      <c r="B5" s="120">
        <f>'6.6 Cashflow'!M51</f>
        <v>320685.31495779887</v>
      </c>
      <c r="C5" s="121">
        <f>C4+B5</f>
        <v>-1623045.7138821788</v>
      </c>
      <c r="D5" s="416" t="s">
        <v>728</v>
      </c>
      <c r="E5" s="113"/>
      <c r="F5" s="113"/>
      <c r="G5" s="113"/>
      <c r="H5" s="113"/>
      <c r="I5" s="122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</row>
    <row r="6" spans="1:23" ht="13.5">
      <c r="A6" s="119">
        <v>2</v>
      </c>
      <c r="B6" s="120">
        <f>'6.6 Cashflow'!Z51</f>
        <v>553980.64812134847</v>
      </c>
      <c r="C6" s="121">
        <f>C5+B6</f>
        <v>-1069065.0657608304</v>
      </c>
      <c r="D6" s="417"/>
      <c r="E6" s="113"/>
      <c r="F6" s="113"/>
      <c r="G6" s="113"/>
      <c r="H6" s="113"/>
      <c r="I6" s="122"/>
      <c r="J6" s="113"/>
      <c r="K6" s="12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</row>
    <row r="7" spans="1:23" ht="13.5">
      <c r="A7" s="119">
        <v>3</v>
      </c>
      <c r="B7" s="120">
        <f>'6.6 Cashflow'!AM51</f>
        <v>801357.59859186865</v>
      </c>
      <c r="C7" s="121">
        <f>C6+B7</f>
        <v>-267707.46716896177</v>
      </c>
      <c r="D7" s="417"/>
      <c r="E7" s="113"/>
      <c r="F7" s="113"/>
      <c r="G7" s="113"/>
      <c r="H7" s="113"/>
      <c r="I7" s="122"/>
      <c r="J7" s="113"/>
      <c r="K7" s="12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</row>
    <row r="8" spans="1:23" ht="13.5">
      <c r="A8" s="119">
        <v>4</v>
      </c>
      <c r="B8" s="120">
        <f>'6.6 Cashflow'!AZ51</f>
        <v>953162.68293051212</v>
      </c>
      <c r="C8" s="121">
        <f>C7+B8</f>
        <v>685455.21576155035</v>
      </c>
      <c r="D8" s="417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</row>
    <row r="9" spans="1:23" ht="13.5">
      <c r="A9" s="119">
        <v>5</v>
      </c>
      <c r="B9" s="120">
        <f>'6.6 Cashflow'!BM51</f>
        <v>990020.57108732883</v>
      </c>
      <c r="C9" s="121">
        <f>C8+B9</f>
        <v>1675475.7868488792</v>
      </c>
      <c r="D9" s="417"/>
      <c r="E9" s="113"/>
      <c r="F9" s="113"/>
      <c r="G9" s="113"/>
      <c r="H9" s="113"/>
      <c r="I9" s="122"/>
      <c r="J9" s="113"/>
      <c r="K9" s="12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</row>
    <row r="10" spans="1:23" ht="13.5">
      <c r="A10" s="119" t="s">
        <v>729</v>
      </c>
      <c r="B10" s="124">
        <f>'6.6 Cashflow'!BM52</f>
        <v>0</v>
      </c>
      <c r="C10" s="125"/>
      <c r="D10" s="113"/>
      <c r="E10" s="113"/>
      <c r="F10" s="113"/>
      <c r="G10" s="113"/>
      <c r="H10" s="113"/>
      <c r="I10" s="122"/>
      <c r="J10" s="113"/>
      <c r="K10" s="12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</row>
    <row r="11" spans="1:23" ht="26.25">
      <c r="A11" s="126" t="s">
        <v>730</v>
      </c>
      <c r="B11" s="127">
        <f>3+-(C7/B8)</f>
        <v>3.2808623039520297</v>
      </c>
      <c r="C11" s="379" t="s">
        <v>731</v>
      </c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</row>
    <row r="12" spans="1:23" ht="13.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</row>
    <row r="13" spans="1:23" ht="13.5">
      <c r="A13" s="113"/>
      <c r="B13" s="113"/>
      <c r="C13" s="113"/>
      <c r="D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</row>
    <row r="14" spans="1:23" ht="25.5" customHeight="1">
      <c r="A14" s="114" t="s">
        <v>732</v>
      </c>
      <c r="B14" s="113"/>
      <c r="C14" s="113"/>
      <c r="D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</row>
    <row r="15" spans="1:23" ht="27" customHeight="1">
      <c r="A15" s="128" t="s">
        <v>733</v>
      </c>
      <c r="B15" s="129">
        <v>0.05</v>
      </c>
      <c r="C15" s="379" t="s">
        <v>734</v>
      </c>
      <c r="E15" s="113"/>
      <c r="F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</row>
    <row r="16" spans="1:23" ht="26.25">
      <c r="A16" s="116" t="s">
        <v>259</v>
      </c>
      <c r="B16" s="116" t="s">
        <v>725</v>
      </c>
      <c r="C16" s="116" t="s">
        <v>735</v>
      </c>
      <c r="D16" s="116" t="s">
        <v>726</v>
      </c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</row>
    <row r="17" spans="1:23" ht="24">
      <c r="A17" s="119">
        <v>0</v>
      </c>
      <c r="B17" s="117">
        <f>('6.1 Detalle de inversión de equ'!C14)*-1</f>
        <v>-1943731.0288399777</v>
      </c>
      <c r="C17" s="117">
        <f t="shared" ref="C17:D17" si="0">B17</f>
        <v>-1943731.0288399777</v>
      </c>
      <c r="D17" s="117">
        <f t="shared" si="0"/>
        <v>-1943731.0288399777</v>
      </c>
      <c r="E17" s="75" t="s">
        <v>727</v>
      </c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</row>
    <row r="18" spans="1:23" ht="13.5">
      <c r="A18" s="119">
        <v>1</v>
      </c>
      <c r="B18" s="120">
        <f t="shared" ref="B18:B22" si="1">B5</f>
        <v>320685.31495779887</v>
      </c>
      <c r="C18" s="120">
        <f t="shared" ref="C18:C22" si="2">B18/(1+$B$15)^(A18)</f>
        <v>305414.58567409415</v>
      </c>
      <c r="D18" s="120">
        <f t="shared" ref="D18:D22" si="3">D17+C18</f>
        <v>-1638316.4431658834</v>
      </c>
      <c r="E18" s="416" t="s">
        <v>728</v>
      </c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</row>
    <row r="19" spans="1:23" ht="13.5">
      <c r="A19" s="119">
        <v>2</v>
      </c>
      <c r="B19" s="120">
        <f t="shared" si="1"/>
        <v>553980.64812134847</v>
      </c>
      <c r="C19" s="120">
        <f t="shared" si="2"/>
        <v>502476.77834135911</v>
      </c>
      <c r="D19" s="120">
        <f t="shared" si="3"/>
        <v>-1135839.6648245244</v>
      </c>
      <c r="E19" s="417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</row>
    <row r="20" spans="1:23" ht="13.5">
      <c r="A20" s="119">
        <v>3</v>
      </c>
      <c r="B20" s="120">
        <f t="shared" si="1"/>
        <v>801357.59859186865</v>
      </c>
      <c r="C20" s="120">
        <f t="shared" si="2"/>
        <v>692242.82353255036</v>
      </c>
      <c r="D20" s="120">
        <f t="shared" si="3"/>
        <v>-443596.84129197407</v>
      </c>
      <c r="E20" s="417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</row>
    <row r="21" spans="1:23" ht="13.5">
      <c r="A21" s="119">
        <v>4</v>
      </c>
      <c r="B21" s="120">
        <f t="shared" si="1"/>
        <v>953162.68293051212</v>
      </c>
      <c r="C21" s="120">
        <f t="shared" si="2"/>
        <v>784169.29812620219</v>
      </c>
      <c r="D21" s="120">
        <f t="shared" si="3"/>
        <v>340572.45683422813</v>
      </c>
      <c r="E21" s="417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</row>
    <row r="22" spans="1:23" ht="13.5">
      <c r="A22" s="119">
        <v>5</v>
      </c>
      <c r="B22" s="120">
        <f t="shared" si="1"/>
        <v>990020.57108732883</v>
      </c>
      <c r="C22" s="120">
        <f t="shared" si="2"/>
        <v>775707.02278896922</v>
      </c>
      <c r="D22" s="120">
        <f t="shared" si="3"/>
        <v>1116279.4796231973</v>
      </c>
      <c r="E22" s="417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</row>
    <row r="23" spans="1:23" ht="26.25">
      <c r="A23" s="126" t="s">
        <v>736</v>
      </c>
      <c r="B23" s="127">
        <f>3+-(D20/C21)</f>
        <v>3.5656901415956517</v>
      </c>
      <c r="C23" s="379" t="s">
        <v>731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</row>
    <row r="24" spans="1:23" ht="13.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</row>
    <row r="25" spans="1:23" ht="13.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</row>
    <row r="26" spans="1:23" ht="19.5" customHeight="1">
      <c r="A26" s="75" t="s">
        <v>737</v>
      </c>
      <c r="B26" s="374">
        <f>IRR(C17:C22)</f>
        <v>0.14830652437259206</v>
      </c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ht="21.75" customHeight="1">
      <c r="A27" s="75" t="s">
        <v>738</v>
      </c>
      <c r="B27" s="121">
        <f>NPV(B15,B18:B22)+B17</f>
        <v>1116279.4796231969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</row>
    <row r="28" spans="1:23" ht="13.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</row>
    <row r="29" spans="1:23" ht="13.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</row>
    <row r="30" spans="1:23" ht="13.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</row>
    <row r="31" spans="1:23" ht="13.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</row>
    <row r="32" spans="1:23" ht="13.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</row>
    <row r="33" spans="1:23" ht="13.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</row>
    <row r="34" spans="1:23" ht="13.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</row>
    <row r="35" spans="1:23" ht="13.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</row>
    <row r="36" spans="1:23" ht="13.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ht="13.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ht="13.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ht="13.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ht="13.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ht="13.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ht="13.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ht="13.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</row>
    <row r="44" spans="1:23" ht="13.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</row>
    <row r="45" spans="1:23" ht="13.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</row>
    <row r="46" spans="1:23" ht="13.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</row>
    <row r="47" spans="1:23" ht="13.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</row>
    <row r="48" spans="1:23" ht="13.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</row>
    <row r="49" spans="1:23" ht="13.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</row>
    <row r="50" spans="1:23" ht="13.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</row>
    <row r="51" spans="1:23" ht="13.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</row>
    <row r="52" spans="1:23" ht="13.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</row>
    <row r="53" spans="1:23" ht="13.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3.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</row>
    <row r="55" spans="1:23" ht="13.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</row>
    <row r="56" spans="1:23" ht="13.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ht="13.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</row>
    <row r="58" spans="1:23" ht="13.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</row>
    <row r="59" spans="1:23" ht="13.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</row>
    <row r="60" spans="1:23" ht="13.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</row>
    <row r="61" spans="1:23" ht="13.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</row>
    <row r="62" spans="1:23" ht="13.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</row>
    <row r="63" spans="1:23" ht="13.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</row>
    <row r="64" spans="1:23" ht="13.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</row>
    <row r="65" spans="1:23" ht="13.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</row>
    <row r="66" spans="1:23" ht="13.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</row>
    <row r="67" spans="1:23" ht="13.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</row>
    <row r="68" spans="1:23" ht="13.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</row>
    <row r="69" spans="1:23" ht="13.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</row>
    <row r="70" spans="1:23" ht="13.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</row>
    <row r="71" spans="1:23" ht="13.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</row>
    <row r="72" spans="1:23" ht="13.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</row>
    <row r="73" spans="1:23" ht="13.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</row>
    <row r="74" spans="1:23" ht="13.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</row>
    <row r="75" spans="1:23" ht="13.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</row>
    <row r="76" spans="1:23" ht="13.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</row>
    <row r="77" spans="1:23" ht="13.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</row>
    <row r="78" spans="1:23" ht="13.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</row>
    <row r="79" spans="1:23" ht="13.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</row>
    <row r="80" spans="1:23" ht="13.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</row>
    <row r="81" spans="1:23" ht="13.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</row>
    <row r="82" spans="1:23" ht="13.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</row>
    <row r="83" spans="1:23" ht="13.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</row>
    <row r="84" spans="1:23" ht="13.5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</row>
    <row r="85" spans="1:23" ht="13.5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</row>
    <row r="86" spans="1:23" ht="13.5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</row>
    <row r="87" spans="1:23" ht="13.5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</row>
    <row r="88" spans="1:23" ht="13.5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</row>
    <row r="89" spans="1:23" ht="13.5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</row>
    <row r="90" spans="1:23" ht="13.5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</row>
    <row r="91" spans="1:23" ht="13.5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</row>
    <row r="92" spans="1:23" ht="13.5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</row>
    <row r="93" spans="1:23" ht="13.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</row>
    <row r="94" spans="1:23" ht="13.5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ht="13.5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ht="13.5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ht="13.5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ht="13.5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</row>
    <row r="100" spans="1:23" ht="13.5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</row>
    <row r="101" spans="1:23" ht="13.5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</row>
    <row r="102" spans="1:23" ht="13.5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</row>
    <row r="103" spans="1:23" ht="13.5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</row>
    <row r="105" spans="1:23" ht="13.5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</row>
    <row r="106" spans="1:23" ht="13.5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</row>
    <row r="107" spans="1:23" ht="13.5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</row>
    <row r="108" spans="1:23" ht="13.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</row>
    <row r="109" spans="1:23" ht="13.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ht="13.5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ht="13.5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ht="13.5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ht="13.5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ht="13.5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</row>
    <row r="116" spans="1:23" ht="13.5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</row>
    <row r="117" spans="1:23" ht="13.5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</row>
    <row r="118" spans="1:23" ht="13.5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</row>
    <row r="119" spans="1:23" ht="13.5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</row>
    <row r="120" spans="1:23" ht="13.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</row>
    <row r="122" spans="1:23" ht="13.5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</row>
    <row r="123" spans="1:23" ht="13.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</row>
    <row r="124" spans="1:23" ht="13.5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ht="13.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ht="13.5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ht="13.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</row>
    <row r="128" spans="1:23" ht="13.5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</row>
    <row r="129" spans="1:23" ht="13.5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</row>
    <row r="130" spans="1:23" ht="13.5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</row>
    <row r="131" spans="1:23" ht="13.5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</row>
    <row r="132" spans="1:23" ht="13.5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</row>
    <row r="133" spans="1:23" ht="13.5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</row>
    <row r="134" spans="1:23" ht="13.5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</row>
    <row r="135" spans="1:23" ht="13.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</row>
    <row r="136" spans="1:23" ht="13.5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</row>
    <row r="137" spans="1:23" ht="13.5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</row>
    <row r="138" spans="1:23" ht="13.5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ht="13.5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</row>
    <row r="141" spans="1:23" ht="13.5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</row>
    <row r="142" spans="1:23" ht="13.5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</row>
    <row r="143" spans="1:23" ht="13.5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</row>
    <row r="144" spans="1:23" ht="13.5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</row>
    <row r="145" spans="1:23" ht="13.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</row>
    <row r="146" spans="1:23" ht="13.5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</row>
    <row r="147" spans="1:23" ht="13.5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</row>
    <row r="148" spans="1:23" ht="13.5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</row>
    <row r="149" spans="1:23" ht="13.5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ht="13.5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ht="13.5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</row>
    <row r="153" spans="1:23" ht="13.5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</row>
    <row r="154" spans="1:23" ht="13.5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</row>
    <row r="155" spans="1:23" ht="13.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</row>
    <row r="156" spans="1:23" ht="13.5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</row>
    <row r="157" spans="1:23" ht="13.5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</row>
    <row r="158" spans="1:23" ht="13.5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</row>
    <row r="159" spans="1:23" ht="13.5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ht="13.5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ht="13.5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ht="13.5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ht="13.5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ht="13.5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ht="13.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</row>
    <row r="166" spans="1:23" ht="13.5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</row>
    <row r="167" spans="1:23" ht="13.5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</row>
    <row r="168" spans="1:23" ht="13.5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</row>
    <row r="169" spans="1:23" ht="13.5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</row>
    <row r="170" spans="1:23" ht="13.5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</row>
    <row r="171" spans="1:23" ht="13.5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</row>
    <row r="172" spans="1:23" ht="13.5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</row>
    <row r="173" spans="1:23" ht="13.5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</row>
    <row r="174" spans="1:23" ht="13.5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</row>
    <row r="175" spans="1:23" ht="13.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</row>
    <row r="176" spans="1:23" ht="13.5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</row>
    <row r="177" spans="1:23" ht="13.5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</row>
    <row r="178" spans="1:23" ht="13.5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</row>
    <row r="179" spans="1:23" ht="13.5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</row>
    <row r="180" spans="1:23" ht="13.5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</row>
    <row r="181" spans="1:23" ht="13.5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</row>
    <row r="182" spans="1:23" ht="13.5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</row>
    <row r="183" spans="1:23" ht="13.5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</row>
    <row r="184" spans="1:23" ht="13.5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</row>
    <row r="185" spans="1:23" ht="13.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ht="13.5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ht="13.5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</row>
    <row r="189" spans="1:23" ht="13.5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</row>
    <row r="190" spans="1:23" ht="13.5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ht="13.5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ht="13.5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ht="13.5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ht="13.5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</row>
    <row r="196" spans="1:23" ht="13.5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</row>
    <row r="197" spans="1:23" ht="13.5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</row>
    <row r="198" spans="1:23" ht="13.5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</row>
    <row r="199" spans="1:23" ht="13.5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</row>
    <row r="200" spans="1:23" ht="13.5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</row>
    <row r="201" spans="1:23" ht="13.5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ht="13.5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</row>
    <row r="204" spans="1:23" ht="13.5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</row>
    <row r="205" spans="1:23" ht="13.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</row>
    <row r="206" spans="1:23" ht="13.5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</row>
    <row r="207" spans="1:23" ht="13.5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</row>
    <row r="208" spans="1:23" ht="13.5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</row>
    <row r="209" spans="1:23" ht="13.5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</row>
    <row r="210" spans="1:23" ht="13.5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</row>
    <row r="211" spans="1:23" ht="13.5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</row>
    <row r="212" spans="1:23" ht="13.5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ht="13.5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ht="13.5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ht="13.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ht="13.5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ht="13.5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ht="13.5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</row>
    <row r="220" spans="1:23" ht="13.5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</row>
    <row r="222" spans="1:23" ht="13.5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</row>
    <row r="223" spans="1:23" ht="13.5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</row>
    <row r="224" spans="1:23" ht="13.5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</row>
    <row r="225" spans="1:23" ht="13.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</row>
    <row r="226" spans="1:23" ht="13.5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</row>
    <row r="227" spans="1:23" ht="13.5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</row>
    <row r="228" spans="1:23" ht="13.5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</row>
    <row r="229" spans="1:23" ht="13.5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</row>
    <row r="231" spans="1:23" ht="13.5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</row>
    <row r="232" spans="1:23" ht="13.5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</row>
    <row r="233" spans="1:23" ht="13.5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</row>
    <row r="235" spans="1:23" ht="13.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</row>
    <row r="236" spans="1:23" ht="13.5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</row>
    <row r="237" spans="1:23" ht="13.5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</row>
    <row r="238" spans="1:23" ht="13.5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</row>
    <row r="239" spans="1:23" ht="13.5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</row>
    <row r="240" spans="1:23" ht="13.5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</row>
    <row r="241" spans="1:23" ht="13.5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</row>
    <row r="242" spans="1:23" ht="13.5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</row>
    <row r="243" spans="1:23" ht="13.5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</row>
    <row r="244" spans="1:23" ht="13.5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</row>
    <row r="245" spans="1:23" ht="13.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</row>
    <row r="246" spans="1:23" ht="13.5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</row>
    <row r="248" spans="1:23" ht="13.5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</row>
    <row r="249" spans="1:23" ht="13.5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</row>
    <row r="250" spans="1:23" ht="13.5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</row>
    <row r="251" spans="1:23" ht="13.5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</row>
    <row r="252" spans="1:23" ht="13.5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</row>
    <row r="253" spans="1:23" ht="13.5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</row>
    <row r="254" spans="1:23" ht="13.5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</row>
    <row r="255" spans="1:23" ht="13.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</row>
    <row r="256" spans="1:23" ht="13.5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</row>
    <row r="257" spans="1:23" ht="13.5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</row>
    <row r="258" spans="1:23" ht="13.5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</row>
    <row r="259" spans="1:23" ht="13.5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</row>
    <row r="260" spans="1:23" ht="13.5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</row>
    <row r="261" spans="1:23" ht="13.5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</row>
    <row r="262" spans="1:23" ht="13.5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ht="13.5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ht="13.5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ht="13.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ht="13.5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ht="13.5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ht="13.5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ht="13.5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ht="13.5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ht="13.5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ht="13.5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ht="13.5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ht="13.5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ht="13.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ht="13.5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ht="13.5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ht="13.5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ht="13.5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ht="13.5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ht="13.5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ht="13.5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ht="13.5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ht="13.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ht="13.5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ht="13.5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ht="13.5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ht="13.5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ht="13.5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ht="13.5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ht="13.5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ht="13.5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ht="13.5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ht="13.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ht="13.5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ht="13.5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ht="13.5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ht="13.5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ht="13.5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ht="13.5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ht="13.5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ht="13.5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ht="13.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ht="13.5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ht="13.5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ht="13.5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ht="13.5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ht="13.5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ht="13.5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ht="13.5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ht="13.5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ht="13.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ht="13.5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ht="13.5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ht="13.5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ht="13.5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ht="13.5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ht="13.5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ht="13.5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ht="13.5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ht="13.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ht="13.5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ht="13.5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ht="13.5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ht="13.5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ht="13.5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ht="13.5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ht="13.5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ht="13.5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ht="13.5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ht="13.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ht="13.5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ht="13.5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ht="13.5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ht="13.5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ht="13.5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ht="13.5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ht="13.5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ht="13.5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ht="13.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ht="13.5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ht="13.5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ht="13.5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ht="13.5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ht="13.5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ht="13.5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ht="13.5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ht="13.5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ht="13.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ht="13.5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ht="13.5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ht="13.5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ht="13.5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ht="13.5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ht="13.5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ht="13.5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ht="13.5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ht="13.5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ht="13.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ht="13.5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ht="13.5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ht="13.5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ht="13.5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ht="13.5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ht="13.5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ht="13.5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ht="13.5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ht="13.5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ht="13.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ht="13.5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ht="13.5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ht="13.5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ht="13.5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ht="13.5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ht="13.5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ht="13.5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ht="13.5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ht="13.5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ht="13.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ht="13.5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ht="13.5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ht="13.5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ht="13.5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ht="13.5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ht="13.5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ht="13.5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ht="13.5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ht="13.5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  <row r="395" spans="1:23" ht="13.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</row>
    <row r="396" spans="1:23" ht="13.5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</row>
    <row r="397" spans="1:23" ht="13.5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</row>
    <row r="398" spans="1:23" ht="13.5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</row>
    <row r="399" spans="1:23" ht="13.5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</row>
    <row r="400" spans="1:23" ht="13.5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</row>
    <row r="401" spans="1:23" ht="13.5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</row>
    <row r="402" spans="1:23" ht="13.5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</row>
    <row r="403" spans="1:23" ht="13.5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</row>
    <row r="404" spans="1:23" ht="13.5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3" ht="13.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3" ht="13.5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3" ht="13.5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</row>
    <row r="408" spans="1:23" ht="13.5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</row>
    <row r="409" spans="1:23" ht="13.5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</row>
    <row r="410" spans="1:23" ht="13.5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3" ht="13.5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</row>
    <row r="412" spans="1:23" ht="13.5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</row>
    <row r="413" spans="1:23" ht="13.5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</row>
    <row r="414" spans="1:23" ht="13.5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</row>
    <row r="415" spans="1:23" ht="13.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</row>
    <row r="416" spans="1:23" ht="13.5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</row>
    <row r="417" spans="1:23" ht="13.5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</row>
    <row r="418" spans="1:23" ht="13.5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3" ht="13.5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3" ht="13.5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</row>
    <row r="421" spans="1:23" ht="13.5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</row>
    <row r="422" spans="1:23" ht="13.5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</row>
    <row r="423" spans="1:23" ht="13.5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</row>
    <row r="424" spans="1:23" ht="13.5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</row>
    <row r="425" spans="1:23" ht="13.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</row>
    <row r="426" spans="1:23" ht="13.5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</row>
    <row r="427" spans="1:23" ht="13.5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</row>
    <row r="428" spans="1:23" ht="13.5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</row>
    <row r="429" spans="1:23" ht="13.5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</row>
    <row r="430" spans="1:23" ht="13.5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</row>
    <row r="431" spans="1:23" ht="13.5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</row>
    <row r="432" spans="1:23" ht="13.5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</row>
    <row r="433" spans="1:23" ht="13.5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</row>
    <row r="434" spans="1:23" ht="13.5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</row>
    <row r="435" spans="1:23" ht="13.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</row>
    <row r="436" spans="1:23" ht="13.5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</row>
    <row r="437" spans="1:23" ht="13.5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</row>
    <row r="438" spans="1:23" ht="13.5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</row>
    <row r="439" spans="1:23" ht="13.5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</row>
    <row r="440" spans="1:23" ht="13.5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</row>
    <row r="441" spans="1:23" ht="13.5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</row>
    <row r="442" spans="1:23" ht="13.5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</row>
    <row r="443" spans="1:23" ht="13.5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</row>
    <row r="444" spans="1:23" ht="13.5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</row>
    <row r="445" spans="1:23" ht="13.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</row>
    <row r="446" spans="1:23" ht="13.5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</row>
    <row r="447" spans="1:23" ht="13.5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</row>
    <row r="448" spans="1:23" ht="13.5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</row>
    <row r="449" spans="1:23" ht="13.5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</row>
    <row r="450" spans="1:23" ht="13.5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</row>
    <row r="451" spans="1:23" ht="13.5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</row>
    <row r="452" spans="1:23" ht="13.5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</row>
    <row r="453" spans="1:23" ht="13.5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</row>
    <row r="454" spans="1:23" ht="13.5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</row>
    <row r="455" spans="1:23" ht="13.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</row>
    <row r="456" spans="1:23" ht="13.5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</row>
    <row r="457" spans="1:23" ht="13.5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</row>
    <row r="458" spans="1:23" ht="13.5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</row>
    <row r="459" spans="1:23" ht="13.5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</row>
    <row r="460" spans="1:23" ht="13.5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</row>
    <row r="461" spans="1:23" ht="13.5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</row>
    <row r="462" spans="1:23" ht="13.5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</row>
    <row r="463" spans="1:23" ht="13.5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</row>
    <row r="464" spans="1:23" ht="13.5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</row>
    <row r="465" spans="1:23" ht="13.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</row>
    <row r="466" spans="1:23" ht="13.5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3" ht="13.5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3" ht="13.5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3" ht="13.5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3" ht="13.5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3" ht="13.5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</row>
    <row r="472" spans="1:23" ht="13.5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</row>
    <row r="473" spans="1:23" ht="13.5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</row>
    <row r="474" spans="1:23" ht="13.5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</row>
    <row r="475" spans="1:23" ht="13.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</row>
    <row r="476" spans="1:23" ht="13.5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</row>
    <row r="477" spans="1:23" ht="13.5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3" ht="13.5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</row>
    <row r="479" spans="1:23" ht="13.5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</row>
    <row r="480" spans="1:23" ht="13.5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3" ht="13.5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3" ht="13.5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</row>
    <row r="483" spans="1:23" ht="13.5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</row>
    <row r="484" spans="1:23" ht="13.5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</row>
    <row r="485" spans="1:23" ht="13.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</row>
    <row r="486" spans="1:23" ht="13.5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</row>
    <row r="487" spans="1:23" ht="13.5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</row>
    <row r="488" spans="1:23" ht="13.5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</row>
    <row r="489" spans="1:23" ht="13.5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</row>
    <row r="490" spans="1:23" ht="13.5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</row>
    <row r="491" spans="1:23" ht="13.5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</row>
    <row r="492" spans="1:23" ht="13.5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3" ht="13.5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3" ht="13.5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</row>
    <row r="495" spans="1:23" ht="13.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</row>
    <row r="496" spans="1:23" ht="13.5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</row>
    <row r="497" spans="1:23" ht="13.5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</row>
    <row r="498" spans="1:23" ht="13.5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</row>
    <row r="499" spans="1:23" ht="13.5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</row>
    <row r="500" spans="1:23" ht="13.5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</row>
    <row r="501" spans="1:23" ht="13.5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</row>
    <row r="502" spans="1:23" ht="13.5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</row>
    <row r="503" spans="1:23" ht="13.5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</row>
    <row r="504" spans="1:23" ht="13.5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</row>
    <row r="505" spans="1:23" ht="13.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</row>
    <row r="506" spans="1:23" ht="13.5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</row>
    <row r="507" spans="1:23" ht="13.5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</row>
    <row r="508" spans="1:23" ht="13.5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</row>
    <row r="509" spans="1:23" ht="13.5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</row>
    <row r="510" spans="1:23" ht="13.5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</row>
    <row r="511" spans="1:23" ht="13.5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</row>
    <row r="512" spans="1:23" ht="13.5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</row>
    <row r="513" spans="1:23" ht="13.5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3" ht="13.5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3" ht="13.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3" ht="13.5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</row>
    <row r="517" spans="1:23" ht="13.5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</row>
    <row r="518" spans="1:23" ht="13.5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</row>
    <row r="519" spans="1:23" ht="13.5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</row>
    <row r="520" spans="1:23" ht="13.5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</row>
    <row r="521" spans="1:23" ht="13.5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</row>
    <row r="522" spans="1:23" ht="13.5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</row>
    <row r="523" spans="1:23" ht="13.5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</row>
    <row r="524" spans="1:23" ht="13.5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</row>
    <row r="525" spans="1:23" ht="13.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</row>
    <row r="526" spans="1:23" ht="13.5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</row>
    <row r="527" spans="1:23" ht="13.5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</row>
    <row r="528" spans="1:23" ht="13.5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</row>
    <row r="529" spans="1:23" ht="13.5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</row>
    <row r="530" spans="1:23" ht="13.5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</row>
    <row r="531" spans="1:23" ht="13.5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</row>
    <row r="532" spans="1:23" ht="13.5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</row>
    <row r="533" spans="1:23" ht="13.5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3" ht="13.5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</row>
    <row r="535" spans="1:23" ht="13.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</row>
    <row r="536" spans="1:23" ht="13.5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</row>
    <row r="537" spans="1:23" ht="13.5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</row>
    <row r="538" spans="1:23" ht="13.5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</row>
    <row r="539" spans="1:23" ht="13.5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</row>
    <row r="540" spans="1:23" ht="13.5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</row>
    <row r="541" spans="1:23" ht="13.5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</row>
    <row r="542" spans="1:23" ht="13.5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</row>
    <row r="543" spans="1:23" ht="13.5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</row>
    <row r="544" spans="1:23" ht="13.5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</row>
    <row r="545" spans="1:23" ht="13.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</row>
    <row r="546" spans="1:23" ht="13.5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</row>
    <row r="547" spans="1:23" ht="13.5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</row>
    <row r="548" spans="1:23" ht="13.5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</row>
    <row r="549" spans="1:23" ht="13.5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</row>
    <row r="550" spans="1:23" ht="13.5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</row>
    <row r="551" spans="1:23" ht="13.5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</row>
    <row r="552" spans="1:23" ht="13.5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</row>
    <row r="553" spans="1:23" ht="13.5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</row>
    <row r="554" spans="1:23" ht="13.5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</row>
    <row r="555" spans="1:23" ht="13.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</row>
    <row r="556" spans="1:23" ht="13.5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3" ht="13.5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3" ht="13.5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3" ht="13.5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3" ht="13.5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3" ht="13.5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</row>
    <row r="562" spans="1:23" ht="13.5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</row>
    <row r="563" spans="1:23" ht="13.5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</row>
    <row r="564" spans="1:23" ht="13.5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</row>
    <row r="565" spans="1:23" ht="13.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</row>
    <row r="566" spans="1:23" ht="13.5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</row>
    <row r="567" spans="1:23" ht="13.5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</row>
    <row r="568" spans="1:23" ht="13.5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</row>
    <row r="569" spans="1:23" ht="13.5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3" ht="13.5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3" ht="13.5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</row>
    <row r="572" spans="1:23" ht="13.5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</row>
    <row r="573" spans="1:23" ht="13.5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</row>
    <row r="574" spans="1:23" ht="13.5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</row>
    <row r="575" spans="1:23" ht="13.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</row>
    <row r="576" spans="1:23" ht="13.5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</row>
    <row r="577" spans="1:23" ht="13.5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</row>
    <row r="578" spans="1:23" ht="13.5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</row>
    <row r="579" spans="1:23" ht="13.5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</row>
    <row r="580" spans="1:23" ht="13.5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</row>
    <row r="581" spans="1:23" ht="13.5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</row>
    <row r="582" spans="1:23" ht="13.5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</row>
    <row r="583" spans="1:23" ht="13.5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</row>
    <row r="584" spans="1:23" ht="13.5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</row>
    <row r="585" spans="1:23" ht="13.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</row>
    <row r="586" spans="1:23" ht="13.5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</row>
    <row r="587" spans="1:23" ht="13.5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</row>
    <row r="588" spans="1:23" ht="13.5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</row>
    <row r="589" spans="1:23" ht="13.5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</row>
    <row r="590" spans="1:23" ht="13.5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</row>
    <row r="591" spans="1:23" ht="13.5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</row>
    <row r="592" spans="1:23" ht="13.5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ht="13.5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ht="13.5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ht="13.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ht="13.5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</row>
    <row r="598" spans="1:23" ht="13.5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</row>
    <row r="599" spans="1:23" ht="13.5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ht="13.5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ht="13.5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ht="13.5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ht="13.5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ht="13.5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ht="13.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ht="13.5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</row>
    <row r="608" spans="1:23" ht="13.5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</row>
    <row r="609" spans="1:23" ht="13.5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</row>
    <row r="610" spans="1:23" ht="13.5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</row>
    <row r="611" spans="1:23" ht="13.5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</row>
    <row r="612" spans="1:23" ht="13.5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</row>
    <row r="613" spans="1:23" ht="13.5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</row>
    <row r="614" spans="1:23" ht="13.5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3" ht="13.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</row>
    <row r="616" spans="1:23" ht="13.5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</row>
    <row r="617" spans="1:23" ht="13.5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</row>
    <row r="618" spans="1:23" ht="13.5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</row>
    <row r="619" spans="1:23" ht="13.5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3" ht="13.5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3" ht="13.5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3" ht="13.5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</row>
    <row r="623" spans="1:23" ht="13.5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</row>
    <row r="624" spans="1:23" ht="13.5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3" ht="13.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3" ht="13.5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</row>
    <row r="627" spans="1:23" ht="13.5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</row>
    <row r="628" spans="1:23" ht="13.5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3" ht="13.5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</row>
    <row r="630" spans="1:23" ht="13.5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</row>
    <row r="631" spans="1:23" ht="13.5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</row>
    <row r="632" spans="1:23" ht="13.5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3" ht="13.5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</row>
    <row r="634" spans="1:23" ht="13.5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</row>
    <row r="635" spans="1:23" ht="13.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</row>
    <row r="636" spans="1:23" ht="13.5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3" ht="13.5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</row>
    <row r="638" spans="1:23" ht="13.5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</row>
    <row r="639" spans="1:23" ht="13.5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</row>
    <row r="640" spans="1:23" ht="13.5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</row>
    <row r="641" spans="1:23" ht="13.5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</row>
    <row r="642" spans="1:23" ht="13.5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</row>
    <row r="643" spans="1:23" ht="13.5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3" ht="13.5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3" ht="13.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</row>
    <row r="646" spans="1:23" ht="13.5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</row>
    <row r="647" spans="1:23" ht="13.5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3" ht="13.5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3" ht="13.5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</row>
    <row r="650" spans="1:23" ht="13.5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</row>
    <row r="651" spans="1:23" ht="13.5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3" ht="13.5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3" ht="13.5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3" ht="13.5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3" ht="13.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</row>
    <row r="656" spans="1:23" ht="13.5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</row>
    <row r="657" spans="1:23" ht="13.5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3" ht="13.5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3" ht="13.5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</row>
    <row r="660" spans="1:23" ht="13.5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</row>
    <row r="661" spans="1:23" ht="13.5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</row>
    <row r="662" spans="1:23" ht="13.5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</row>
    <row r="663" spans="1:23" ht="13.5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</row>
    <row r="664" spans="1:23" ht="13.5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</row>
    <row r="665" spans="1:23" ht="13.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</row>
    <row r="666" spans="1:23" ht="13.5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</row>
    <row r="667" spans="1:23" ht="13.5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</row>
    <row r="668" spans="1:23" ht="13.5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</row>
    <row r="669" spans="1:23" ht="13.5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3" ht="13.5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3" ht="13.5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3" ht="13.5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3" ht="13.5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3" ht="13.5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3" ht="13.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</row>
    <row r="676" spans="1:23" ht="13.5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3" ht="13.5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</row>
    <row r="678" spans="1:23" ht="13.5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</row>
    <row r="679" spans="1:23" ht="13.5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</row>
    <row r="680" spans="1:23" ht="13.5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</row>
    <row r="681" spans="1:23" ht="13.5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</row>
    <row r="682" spans="1:23" ht="13.5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</row>
    <row r="683" spans="1:23" ht="13.5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</row>
    <row r="684" spans="1:23" ht="13.5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</row>
    <row r="685" spans="1:23" ht="13.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</row>
    <row r="686" spans="1:23" ht="13.5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</row>
    <row r="687" spans="1:23" ht="13.5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</row>
    <row r="688" spans="1:23" ht="13.5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</row>
    <row r="689" spans="1:23" ht="13.5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</row>
    <row r="690" spans="1:23" ht="13.5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</row>
    <row r="691" spans="1:23" ht="13.5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</row>
    <row r="692" spans="1:23" ht="13.5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</row>
    <row r="693" spans="1:23" ht="13.5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</row>
    <row r="694" spans="1:23" ht="13.5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</row>
    <row r="695" spans="1:23" ht="13.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</row>
    <row r="696" spans="1:23" ht="13.5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</row>
    <row r="697" spans="1:23" ht="13.5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</row>
    <row r="698" spans="1:23" ht="13.5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</row>
    <row r="699" spans="1:23" ht="13.5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</row>
    <row r="700" spans="1:23" ht="13.5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</row>
    <row r="701" spans="1:23" ht="13.5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</row>
    <row r="702" spans="1:23" ht="13.5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</row>
    <row r="703" spans="1:23" ht="13.5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</row>
    <row r="704" spans="1:23" ht="13.5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</row>
    <row r="705" spans="1:23" ht="13.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</row>
    <row r="706" spans="1:23" ht="13.5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</row>
    <row r="707" spans="1:23" ht="13.5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</row>
    <row r="708" spans="1:23" ht="13.5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</row>
    <row r="709" spans="1:23" ht="13.5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</row>
    <row r="710" spans="1:23" ht="13.5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</row>
    <row r="711" spans="1:23" ht="13.5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</row>
    <row r="712" spans="1:23" ht="13.5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</row>
    <row r="713" spans="1:23" ht="13.5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</row>
    <row r="714" spans="1:23" ht="13.5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</row>
    <row r="715" spans="1:23" ht="13.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3" ht="13.5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</row>
    <row r="717" spans="1:23" ht="13.5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</row>
    <row r="718" spans="1:23" ht="13.5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3" ht="13.5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3" ht="13.5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3" ht="13.5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3" ht="13.5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3" ht="13.5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3" ht="13.5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3" ht="13.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3" ht="13.5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3" ht="13.5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3" ht="13.5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3" ht="13.5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3" ht="13.5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3" ht="13.5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</row>
    <row r="732" spans="1:23" ht="13.5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</row>
    <row r="733" spans="1:23" ht="13.5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</row>
    <row r="734" spans="1:23" ht="13.5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</row>
    <row r="735" spans="1:23" ht="13.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</row>
    <row r="736" spans="1:23" ht="13.5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</row>
    <row r="737" spans="1:23" ht="13.5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</row>
    <row r="738" spans="1:23" ht="13.5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</row>
    <row r="739" spans="1:23" ht="13.5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</row>
    <row r="740" spans="1:23" ht="13.5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</row>
    <row r="741" spans="1:23" ht="13.5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3" ht="13.5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3" ht="13.5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3" ht="13.5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</row>
    <row r="745" spans="1:23" ht="13.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</row>
    <row r="746" spans="1:23" ht="13.5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</row>
    <row r="747" spans="1:23" ht="13.5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</row>
    <row r="748" spans="1:23" ht="13.5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</row>
    <row r="749" spans="1:23" ht="13.5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</row>
    <row r="750" spans="1:23" ht="13.5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</row>
    <row r="751" spans="1:23" ht="13.5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</row>
    <row r="752" spans="1:23" ht="13.5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</row>
    <row r="753" spans="1:23" ht="13.5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3" ht="13.5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3" ht="13.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</row>
    <row r="756" spans="1:23" ht="13.5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</row>
    <row r="757" spans="1:23" ht="13.5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</row>
    <row r="758" spans="1:23" ht="13.5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</row>
    <row r="759" spans="1:23" ht="13.5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</row>
    <row r="760" spans="1:23" ht="13.5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</row>
    <row r="761" spans="1:23" ht="13.5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</row>
    <row r="762" spans="1:23" ht="13.5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</row>
    <row r="763" spans="1:23" ht="13.5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3" ht="13.5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</row>
    <row r="765" spans="1:23" ht="13.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</row>
    <row r="766" spans="1:23" ht="13.5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</row>
    <row r="767" spans="1:23" ht="13.5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</row>
    <row r="768" spans="1:23" ht="13.5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</row>
    <row r="769" spans="1:23" ht="13.5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3" ht="13.5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3" ht="13.5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</row>
    <row r="772" spans="1:23" ht="13.5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</row>
    <row r="773" spans="1:23" ht="13.5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</row>
    <row r="774" spans="1:23" ht="13.5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</row>
    <row r="775" spans="1:23" ht="13.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</row>
    <row r="776" spans="1:23" ht="13.5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</row>
    <row r="777" spans="1:23" ht="13.5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</row>
    <row r="778" spans="1:23" ht="13.5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3" ht="13.5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3" ht="13.5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3" ht="13.5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3" ht="13.5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3" ht="13.5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3" ht="13.5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3" ht="13.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3" ht="13.5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</row>
    <row r="787" spans="1:23" ht="13.5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</row>
    <row r="788" spans="1:23" ht="13.5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</row>
    <row r="789" spans="1:23" ht="13.5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</row>
    <row r="790" spans="1:23" ht="13.5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</row>
    <row r="791" spans="1:23" ht="13.5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</row>
    <row r="792" spans="1:23" ht="13.5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3" ht="13.5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3" ht="13.5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3" ht="13.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3" ht="13.5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</row>
    <row r="797" spans="1:23" ht="13.5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</row>
    <row r="798" spans="1:23" ht="13.5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</row>
    <row r="799" spans="1:23" ht="13.5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</row>
    <row r="800" spans="1:23" ht="13.5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</row>
    <row r="801" spans="1:23" ht="13.5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</row>
    <row r="802" spans="1:23" ht="13.5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</row>
    <row r="803" spans="1:23" ht="13.5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</row>
    <row r="804" spans="1:23" ht="13.5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</row>
    <row r="805" spans="1:23" ht="13.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3" ht="13.5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3" ht="13.5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</row>
    <row r="808" spans="1:23" ht="13.5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</row>
    <row r="809" spans="1:23" ht="13.5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</row>
    <row r="810" spans="1:23" ht="13.5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</row>
    <row r="811" spans="1:23" ht="13.5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</row>
    <row r="812" spans="1:23" ht="13.5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</row>
    <row r="813" spans="1:23" ht="13.5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</row>
    <row r="814" spans="1:23" ht="13.5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</row>
    <row r="815" spans="1:23" ht="13.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</row>
    <row r="816" spans="1:23" ht="13.5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</row>
    <row r="817" spans="1:23" ht="13.5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</row>
    <row r="818" spans="1:23" ht="13.5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</row>
    <row r="819" spans="1:23" ht="13.5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</row>
    <row r="820" spans="1:23" ht="13.5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</row>
    <row r="821" spans="1:23" ht="13.5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</row>
    <row r="822" spans="1:23" ht="13.5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</row>
    <row r="823" spans="1:23" ht="13.5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</row>
    <row r="824" spans="1:23" ht="13.5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</row>
    <row r="825" spans="1:23" ht="13.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</row>
    <row r="826" spans="1:23" ht="13.5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</row>
    <row r="827" spans="1:23" ht="13.5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</row>
    <row r="828" spans="1:23" ht="13.5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</row>
    <row r="829" spans="1:23" ht="13.5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</row>
    <row r="830" spans="1:23" ht="13.5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</row>
    <row r="831" spans="1:23" ht="13.5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ht="13.5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3" ht="13.5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3" ht="13.5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</row>
    <row r="835" spans="1:23" ht="13.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</row>
    <row r="836" spans="1:23" ht="13.5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</row>
    <row r="837" spans="1:23" ht="13.5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</row>
    <row r="838" spans="1:23" ht="13.5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</row>
    <row r="839" spans="1:23" ht="13.5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3" ht="13.5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</row>
    <row r="841" spans="1:23" ht="13.5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3" ht="13.5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</row>
    <row r="843" spans="1:23" ht="13.5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</row>
    <row r="844" spans="1:23" ht="13.5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</row>
    <row r="845" spans="1:23" ht="13.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</row>
    <row r="846" spans="1:23" ht="13.5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</row>
    <row r="847" spans="1:23" ht="13.5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</row>
    <row r="848" spans="1:23" ht="13.5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</row>
    <row r="849" spans="1:23" ht="13.5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</row>
    <row r="850" spans="1:23" ht="13.5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</row>
    <row r="851" spans="1:23" ht="13.5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3" ht="13.5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</row>
    <row r="853" spans="1:23" ht="13.5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</row>
    <row r="854" spans="1:23" ht="13.5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</row>
    <row r="855" spans="1:23" ht="13.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</row>
    <row r="856" spans="1:23" ht="13.5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</row>
    <row r="857" spans="1:23" ht="13.5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</row>
    <row r="858" spans="1:23" ht="13.5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</row>
    <row r="859" spans="1:23" ht="13.5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</row>
    <row r="860" spans="1:23" ht="13.5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</row>
    <row r="861" spans="1:23" ht="13.5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</row>
    <row r="862" spans="1:23" ht="13.5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</row>
    <row r="863" spans="1:23" ht="13.5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</row>
    <row r="864" spans="1:23" ht="13.5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</row>
    <row r="865" spans="1:23" ht="13.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</row>
    <row r="866" spans="1:23" ht="13.5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</row>
    <row r="867" spans="1:23" ht="13.5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</row>
    <row r="868" spans="1:23" ht="13.5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</row>
    <row r="869" spans="1:23" ht="13.5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3" ht="13.5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3" ht="13.5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3" ht="13.5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3" ht="13.5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</row>
    <row r="874" spans="1:23" ht="13.5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</row>
    <row r="875" spans="1:23" ht="13.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</row>
    <row r="876" spans="1:23" ht="13.5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</row>
    <row r="877" spans="1:23" ht="13.5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</row>
    <row r="878" spans="1:23" ht="13.5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</row>
    <row r="879" spans="1:23" ht="13.5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3" ht="13.5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</row>
    <row r="881" spans="1:23" ht="13.5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</row>
    <row r="882" spans="1:23" ht="13.5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3" ht="13.5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3" ht="13.5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3" ht="13.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3" ht="13.5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3" ht="13.5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</row>
    <row r="888" spans="1:23" ht="13.5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</row>
    <row r="889" spans="1:23" ht="13.5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</row>
    <row r="890" spans="1:23" ht="13.5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</row>
    <row r="891" spans="1:23" ht="13.5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</row>
    <row r="892" spans="1:23" ht="13.5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</row>
    <row r="893" spans="1:23" ht="13.5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</row>
    <row r="894" spans="1:23" ht="13.5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</row>
    <row r="895" spans="1:23" ht="13.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</row>
    <row r="896" spans="1:23" ht="13.5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</row>
    <row r="897" spans="1:23" ht="13.5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</row>
    <row r="898" spans="1:23" ht="13.5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3" ht="13.5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3" ht="13.5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3" ht="13.5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3" ht="13.5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</row>
    <row r="903" spans="1:23" ht="13.5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</row>
    <row r="904" spans="1:23" ht="13.5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</row>
    <row r="905" spans="1:23" ht="13.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</row>
    <row r="906" spans="1:23" ht="13.5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</row>
    <row r="907" spans="1:23" ht="13.5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</row>
    <row r="908" spans="1:23" ht="13.5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</row>
    <row r="909" spans="1:23" ht="13.5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</row>
    <row r="910" spans="1:23" ht="13.5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</row>
    <row r="911" spans="1:23" ht="13.5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</row>
    <row r="912" spans="1:23" ht="13.5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</row>
    <row r="913" spans="1:23" ht="13.5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3" ht="13.5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</row>
    <row r="915" spans="1:23" ht="13.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</row>
    <row r="916" spans="1:23" ht="13.5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</row>
    <row r="917" spans="1:23" ht="13.5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3" ht="13.5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3" ht="13.5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3" ht="13.5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3" ht="13.5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</row>
    <row r="922" spans="1:23" ht="13.5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</row>
    <row r="923" spans="1:23" ht="13.5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</row>
    <row r="924" spans="1:23" ht="13.5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</row>
    <row r="925" spans="1:23" ht="13.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</row>
    <row r="926" spans="1:23" ht="13.5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</row>
    <row r="927" spans="1:23" ht="13.5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</row>
    <row r="928" spans="1:23" ht="13.5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</row>
    <row r="929" spans="1:23" ht="13.5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</row>
    <row r="930" spans="1:23" ht="13.5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</row>
    <row r="931" spans="1:23" ht="13.5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3" ht="13.5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3" ht="13.5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3" ht="13.5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</row>
    <row r="935" spans="1:23" ht="13.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</row>
    <row r="936" spans="1:23" ht="13.5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</row>
    <row r="937" spans="1:23" ht="13.5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</row>
    <row r="938" spans="1:23" ht="13.5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3" ht="13.5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3" ht="13.5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3" ht="13.5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3" ht="13.5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3" ht="13.5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3" ht="13.5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ht="13.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ht="13.5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ht="13.5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ht="13.5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ht="13.5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ht="13.5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</row>
    <row r="952" spans="1:23" ht="13.5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</row>
    <row r="953" spans="1:23" ht="13.5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</row>
    <row r="954" spans="1:23" ht="13.5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</row>
    <row r="956" spans="1:23" ht="13.5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</row>
    <row r="957" spans="1:23" ht="13.5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ht="13.5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</row>
    <row r="960" spans="1:23" ht="13.5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</row>
    <row r="961" spans="1:23" ht="13.5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</row>
    <row r="962" spans="1:23" ht="13.5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</row>
    <row r="963" spans="1:23" ht="13.5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</row>
    <row r="964" spans="1:23" ht="13.5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</row>
    <row r="965" spans="1:23" ht="13.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</row>
    <row r="966" spans="1:23" ht="13.5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</row>
    <row r="967" spans="1:23" ht="13.5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</row>
    <row r="968" spans="1:23" ht="13.5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</row>
    <row r="969" spans="1:23" ht="13.5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</row>
    <row r="970" spans="1:23" ht="13.5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</row>
    <row r="971" spans="1:23" ht="13.5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</row>
    <row r="972" spans="1:23" ht="13.5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</row>
    <row r="973" spans="1:23" ht="13.5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</row>
    <row r="974" spans="1:23" ht="13.5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</row>
    <row r="975" spans="1:23" ht="13.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</row>
    <row r="976" spans="1:23" ht="13.5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</row>
    <row r="977" spans="1:23" ht="13.5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</row>
    <row r="978" spans="1:23" ht="13.5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</row>
    <row r="979" spans="1:23" ht="13.5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</row>
    <row r="980" spans="1:23" ht="13.5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</row>
    <row r="981" spans="1:23" ht="13.5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</row>
    <row r="982" spans="1:23" ht="13.5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</row>
    <row r="983" spans="1:23" ht="13.5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</row>
    <row r="984" spans="1:23" ht="13.5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3" ht="13.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3" ht="13.5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</row>
    <row r="987" spans="1:23" ht="13.5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</row>
  </sheetData>
  <mergeCells count="2">
    <mergeCell ref="D5:D9"/>
    <mergeCell ref="E18:E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991"/>
  <sheetViews>
    <sheetView tabSelected="1" topLeftCell="D1" workbookViewId="0">
      <selection activeCell="I5" sqref="I5"/>
    </sheetView>
  </sheetViews>
  <sheetFormatPr defaultColWidth="12.7109375" defaultRowHeight="15" customHeight="1"/>
  <cols>
    <col min="1" max="1" width="3.28515625" customWidth="1"/>
    <col min="2" max="2" width="32.42578125" customWidth="1"/>
    <col min="3" max="3" width="31" customWidth="1"/>
    <col min="4" max="4" width="40" customWidth="1"/>
    <col min="5" max="5" width="21.42578125" customWidth="1"/>
    <col min="6" max="6" width="43.5703125" customWidth="1"/>
    <col min="7" max="7" width="24.140625" customWidth="1"/>
    <col min="8" max="8" width="19.140625" customWidth="1"/>
    <col min="9" max="9" width="47.28515625" customWidth="1"/>
  </cols>
  <sheetData>
    <row r="1" spans="1:25" ht="35.25" customHeight="1">
      <c r="A1" s="35"/>
      <c r="B1" s="35"/>
      <c r="C1" s="35"/>
      <c r="D1" s="35"/>
      <c r="E1" s="35"/>
      <c r="F1" s="35"/>
      <c r="G1" s="35"/>
      <c r="H1" s="68"/>
      <c r="I1" s="68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5" ht="35.25" customHeight="1">
      <c r="A2" s="35"/>
      <c r="B2" s="415" t="s">
        <v>213</v>
      </c>
      <c r="C2" s="383"/>
      <c r="D2" s="35"/>
      <c r="E2" s="415" t="s">
        <v>214</v>
      </c>
      <c r="F2" s="383"/>
      <c r="G2" s="35"/>
      <c r="H2" s="415" t="s">
        <v>215</v>
      </c>
      <c r="I2" s="383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ht="79.5" customHeight="1">
      <c r="A3" s="35"/>
      <c r="B3" s="69" t="s">
        <v>216</v>
      </c>
      <c r="C3" s="70">
        <v>122000</v>
      </c>
      <c r="D3" s="200" t="s">
        <v>217</v>
      </c>
      <c r="E3" s="69" t="s">
        <v>218</v>
      </c>
      <c r="F3" s="71" t="s">
        <v>219</v>
      </c>
      <c r="G3" s="35"/>
      <c r="H3" s="69" t="s">
        <v>220</v>
      </c>
      <c r="I3" s="70">
        <v>425000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52.5" customHeight="1">
      <c r="A4" s="35"/>
      <c r="B4" s="69" t="s">
        <v>221</v>
      </c>
      <c r="C4" s="70">
        <v>178420</v>
      </c>
      <c r="D4" s="330" t="s">
        <v>222</v>
      </c>
      <c r="E4" s="69" t="s">
        <v>223</v>
      </c>
      <c r="F4" s="72" t="s">
        <v>224</v>
      </c>
      <c r="G4" s="35"/>
      <c r="H4" s="69" t="s">
        <v>225</v>
      </c>
      <c r="I4" s="73">
        <v>425000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25" ht="56.25" customHeight="1">
      <c r="A5" s="35"/>
      <c r="B5" s="69" t="s">
        <v>226</v>
      </c>
      <c r="C5" s="328">
        <v>27500</v>
      </c>
      <c r="D5" s="331" t="s">
        <v>227</v>
      </c>
      <c r="E5" s="329" t="s">
        <v>228</v>
      </c>
      <c r="F5" s="209" t="s">
        <v>229</v>
      </c>
      <c r="G5" s="35"/>
      <c r="H5" s="69" t="s">
        <v>230</v>
      </c>
      <c r="I5" s="38" t="s">
        <v>231</v>
      </c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" ht="35.25" customHeight="1">
      <c r="A6" s="35"/>
      <c r="B6" s="69" t="s">
        <v>232</v>
      </c>
      <c r="C6" s="70">
        <v>267000</v>
      </c>
      <c r="D6" s="330" t="s">
        <v>233</v>
      </c>
      <c r="E6" s="69" t="s">
        <v>234</v>
      </c>
      <c r="F6" s="74">
        <v>500000</v>
      </c>
      <c r="G6" s="200"/>
      <c r="H6" s="69" t="s">
        <v>235</v>
      </c>
      <c r="I6" s="70">
        <f>SUM(I3:I4)</f>
        <v>850000</v>
      </c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spans="1:25" ht="84.75" customHeight="1">
      <c r="A7" s="35"/>
      <c r="B7" s="69" t="s">
        <v>236</v>
      </c>
      <c r="C7" s="70">
        <v>0</v>
      </c>
      <c r="D7" s="200"/>
      <c r="E7" s="416" t="s">
        <v>237</v>
      </c>
      <c r="F7" s="417"/>
      <c r="G7" s="35"/>
      <c r="H7" s="416" t="s">
        <v>237</v>
      </c>
      <c r="I7" s="417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spans="1:25" ht="35.25" customHeight="1">
      <c r="A8" s="35"/>
      <c r="B8" s="69" t="s">
        <v>238</v>
      </c>
      <c r="C8" s="37">
        <f>SUM(C3:C7)</f>
        <v>594920</v>
      </c>
      <c r="D8" s="155" t="s">
        <v>7</v>
      </c>
      <c r="E8" s="35"/>
      <c r="F8" s="35"/>
      <c r="G8" s="35"/>
      <c r="H8" s="68"/>
      <c r="I8" s="68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ht="35.25" customHeight="1">
      <c r="A9" s="35"/>
      <c r="E9" s="35"/>
      <c r="F9" s="35"/>
      <c r="G9" s="35"/>
      <c r="H9" s="68"/>
      <c r="I9" s="68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 ht="35.25" customHeight="1">
      <c r="A10" s="35"/>
      <c r="E10" s="35"/>
      <c r="F10" s="35"/>
      <c r="H10" s="68"/>
      <c r="I10" s="68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spans="1:25" ht="35.25" customHeight="1">
      <c r="A11" s="35"/>
      <c r="B11" s="35"/>
      <c r="C11" s="35"/>
      <c r="D11" s="35"/>
      <c r="E11" s="35"/>
      <c r="F11" s="35"/>
      <c r="H11" s="68"/>
      <c r="I11" s="68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35.25" customHeight="1">
      <c r="A12" s="35"/>
      <c r="B12" s="35"/>
      <c r="C12" s="35"/>
      <c r="D12" s="35"/>
      <c r="E12" s="35"/>
      <c r="F12" s="35"/>
      <c r="H12" s="68"/>
      <c r="I12" s="68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35.25" customHeight="1">
      <c r="A13" s="35"/>
      <c r="B13" s="35"/>
      <c r="C13" s="35"/>
      <c r="D13" s="35"/>
      <c r="G13" s="35"/>
      <c r="H13" s="68"/>
      <c r="I13" s="68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35.25" customHeight="1">
      <c r="A14" s="35"/>
      <c r="B14" s="35"/>
      <c r="C14" s="35"/>
      <c r="D14" s="35"/>
      <c r="E14" s="35"/>
      <c r="F14" s="35"/>
      <c r="G14" s="35"/>
      <c r="H14" s="68"/>
      <c r="I14" s="68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35.25" customHeight="1">
      <c r="A15" s="35"/>
      <c r="B15" s="35"/>
      <c r="C15" s="35"/>
      <c r="D15" s="35"/>
      <c r="E15" s="35"/>
      <c r="F15" s="35"/>
      <c r="G15" s="35"/>
      <c r="H15" s="68"/>
      <c r="I15" s="68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35.25" customHeight="1">
      <c r="A16" s="35"/>
      <c r="B16" s="35"/>
      <c r="C16" s="35"/>
      <c r="D16" s="35"/>
      <c r="E16" s="35"/>
      <c r="F16" s="35"/>
      <c r="G16" s="35"/>
      <c r="H16" s="68"/>
      <c r="I16" s="68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35.25" customHeight="1">
      <c r="A17" s="35"/>
      <c r="B17" s="35"/>
      <c r="C17" s="35"/>
      <c r="D17" s="35"/>
      <c r="E17" s="35"/>
      <c r="F17" s="35"/>
      <c r="G17" s="35"/>
      <c r="H17" s="68"/>
      <c r="I17" s="68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35.25" customHeight="1">
      <c r="A18" s="35"/>
      <c r="E18" s="35"/>
      <c r="F18" s="35"/>
      <c r="G18" s="35"/>
      <c r="H18" s="68"/>
      <c r="I18" s="68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35.25" customHeight="1">
      <c r="A19" s="35"/>
      <c r="E19" s="35"/>
      <c r="F19" s="35"/>
      <c r="G19" s="35"/>
      <c r="H19" s="68"/>
      <c r="I19" s="68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spans="1:25" ht="35.25" customHeight="1">
      <c r="A20" s="35"/>
      <c r="E20" s="35"/>
      <c r="F20" s="35"/>
      <c r="G20" s="35"/>
      <c r="H20" s="68"/>
      <c r="I20" s="68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spans="1:25" ht="35.25" customHeight="1">
      <c r="A21" s="35"/>
      <c r="E21" s="35"/>
      <c r="F21" s="35"/>
      <c r="G21" s="35"/>
      <c r="H21" s="68"/>
      <c r="I21" s="68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35.25" customHeight="1">
      <c r="A22" s="35"/>
      <c r="E22" s="35"/>
      <c r="F22" s="35"/>
      <c r="G22" s="35"/>
      <c r="H22" s="68"/>
      <c r="I22" s="68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spans="1:25" ht="56.25" customHeight="1">
      <c r="A23" s="35"/>
      <c r="E23" s="35"/>
      <c r="F23" s="35"/>
      <c r="G23" s="35"/>
      <c r="H23" s="68"/>
      <c r="I23" s="68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1:25" ht="35.25" customHeight="1">
      <c r="A24" s="35"/>
      <c r="B24" s="35"/>
      <c r="C24" s="35"/>
      <c r="D24" s="35"/>
      <c r="E24" s="35"/>
      <c r="F24" s="35"/>
      <c r="G24" s="35"/>
      <c r="H24" s="68"/>
      <c r="I24" s="68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1:25" ht="35.25" customHeight="1">
      <c r="A25" s="35"/>
      <c r="B25" s="35"/>
      <c r="C25" s="35"/>
      <c r="D25" s="35"/>
      <c r="E25" s="35"/>
      <c r="F25" s="35"/>
      <c r="G25" s="35"/>
      <c r="H25" s="68"/>
      <c r="I25" s="68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1:25" ht="35.25" customHeight="1">
      <c r="A26" s="35"/>
      <c r="B26" s="35"/>
      <c r="C26" s="35"/>
      <c r="D26" s="35"/>
      <c r="E26" s="35"/>
      <c r="F26" s="35"/>
      <c r="G26" s="35"/>
      <c r="H26" s="68"/>
      <c r="I26" s="68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35.25" customHeight="1">
      <c r="A27" s="35"/>
      <c r="B27" s="35"/>
      <c r="C27" s="35"/>
      <c r="D27" s="35"/>
      <c r="E27" s="35"/>
      <c r="F27" s="35"/>
      <c r="G27" s="35"/>
      <c r="H27" s="68"/>
      <c r="I27" s="68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35.25" customHeight="1">
      <c r="A28" s="35"/>
      <c r="B28" s="35"/>
      <c r="C28" s="35"/>
      <c r="D28" s="35"/>
      <c r="E28" s="35"/>
      <c r="F28" s="35"/>
      <c r="G28" s="35"/>
      <c r="H28" s="68"/>
      <c r="I28" s="68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35.25" customHeight="1">
      <c r="A29" s="35"/>
      <c r="B29" s="35"/>
      <c r="C29" s="35"/>
      <c r="D29" s="35"/>
      <c r="E29" s="35"/>
      <c r="F29" s="35"/>
      <c r="G29" s="35"/>
      <c r="H29" s="68"/>
      <c r="I29" s="68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35.25" customHeight="1">
      <c r="A30" s="35"/>
      <c r="B30" s="35"/>
      <c r="C30" s="35"/>
      <c r="D30" s="35"/>
      <c r="E30" s="35"/>
      <c r="F30" s="35"/>
      <c r="G30" s="35"/>
      <c r="H30" s="68"/>
      <c r="I30" s="68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ht="35.25" customHeight="1">
      <c r="A31" s="35"/>
      <c r="B31" s="35"/>
      <c r="C31" s="35"/>
      <c r="D31" s="35"/>
      <c r="E31" s="35"/>
      <c r="F31" s="35"/>
      <c r="G31" s="35"/>
      <c r="H31" s="68"/>
      <c r="I31" s="68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35.25" customHeight="1">
      <c r="A32" s="35"/>
      <c r="B32" s="35"/>
      <c r="C32" s="35"/>
      <c r="D32" s="35"/>
      <c r="E32" s="35"/>
      <c r="F32" s="35"/>
      <c r="G32" s="35"/>
      <c r="H32" s="68"/>
      <c r="I32" s="68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1:25" ht="35.25" customHeight="1">
      <c r="A33" s="35"/>
      <c r="B33" s="35"/>
      <c r="C33" s="35"/>
      <c r="D33" s="35"/>
      <c r="E33" s="35"/>
      <c r="F33" s="35"/>
      <c r="G33" s="35"/>
      <c r="H33" s="68"/>
      <c r="I33" s="68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spans="1:25" ht="35.25" customHeight="1">
      <c r="A34" s="35"/>
      <c r="B34" s="35"/>
      <c r="C34" s="35"/>
      <c r="D34" s="35"/>
      <c r="E34" s="35"/>
      <c r="F34" s="35"/>
      <c r="G34" s="35"/>
      <c r="H34" s="68"/>
      <c r="I34" s="68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spans="1:25" ht="35.25" customHeight="1">
      <c r="A35" s="35"/>
      <c r="B35" s="35"/>
      <c r="C35" s="35"/>
      <c r="D35" s="35"/>
      <c r="E35" s="35"/>
      <c r="F35" s="35"/>
      <c r="G35" s="35"/>
      <c r="H35" s="68"/>
      <c r="I35" s="68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spans="1:25" ht="35.25" customHeight="1">
      <c r="A36" s="35"/>
      <c r="B36" s="35"/>
      <c r="C36" s="35"/>
      <c r="D36" s="35"/>
      <c r="E36" s="35"/>
      <c r="F36" s="35"/>
      <c r="G36" s="35"/>
      <c r="H36" s="68"/>
      <c r="I36" s="68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spans="1:25" ht="35.25" customHeight="1">
      <c r="A37" s="35"/>
      <c r="B37" s="35"/>
      <c r="C37" s="35"/>
      <c r="D37" s="35"/>
      <c r="E37" s="35"/>
      <c r="F37" s="35"/>
      <c r="G37" s="35"/>
      <c r="H37" s="68"/>
      <c r="I37" s="68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spans="1:25" ht="35.25" customHeight="1">
      <c r="A38" s="35"/>
      <c r="B38" s="35"/>
      <c r="C38" s="35"/>
      <c r="D38" s="35"/>
      <c r="E38" s="35"/>
      <c r="F38" s="35"/>
      <c r="G38" s="35"/>
      <c r="H38" s="68"/>
      <c r="I38" s="68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spans="1:25" ht="35.25" customHeight="1">
      <c r="A39" s="35"/>
      <c r="B39" s="35"/>
      <c r="C39" s="35"/>
      <c r="D39" s="35"/>
      <c r="E39" s="35"/>
      <c r="F39" s="35"/>
      <c r="G39" s="35"/>
      <c r="H39" s="68"/>
      <c r="I39" s="68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spans="1:25" ht="35.25" customHeight="1">
      <c r="A40" s="35"/>
      <c r="B40" s="35"/>
      <c r="C40" s="35"/>
      <c r="D40" s="35"/>
      <c r="E40" s="35"/>
      <c r="F40" s="35"/>
      <c r="G40" s="35"/>
      <c r="H40" s="68"/>
      <c r="I40" s="68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spans="1:25" ht="35.25" customHeight="1">
      <c r="A41" s="35"/>
      <c r="B41" s="35"/>
      <c r="C41" s="35"/>
      <c r="D41" s="35"/>
      <c r="E41" s="35"/>
      <c r="F41" s="35"/>
      <c r="G41" s="35"/>
      <c r="H41" s="68"/>
      <c r="I41" s="68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spans="1:25" ht="35.25" customHeight="1">
      <c r="A42" s="35"/>
      <c r="B42" s="35"/>
      <c r="C42" s="35"/>
      <c r="D42" s="35"/>
      <c r="E42" s="35"/>
      <c r="F42" s="35"/>
      <c r="G42" s="35"/>
      <c r="H42" s="68"/>
      <c r="I42" s="68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spans="1:25" ht="35.25" customHeight="1">
      <c r="A43" s="35"/>
      <c r="B43" s="35"/>
      <c r="C43" s="35"/>
      <c r="D43" s="35"/>
      <c r="E43" s="35"/>
      <c r="F43" s="35"/>
      <c r="G43" s="35"/>
      <c r="H43" s="68"/>
      <c r="I43" s="68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5" ht="35.25" customHeight="1">
      <c r="A44" s="35"/>
      <c r="B44" s="35"/>
      <c r="C44" s="35"/>
      <c r="D44" s="35"/>
      <c r="E44" s="35"/>
      <c r="F44" s="35"/>
      <c r="G44" s="35"/>
      <c r="H44" s="68"/>
      <c r="I44" s="68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5" ht="35.25" customHeight="1">
      <c r="A45" s="35"/>
      <c r="B45" s="35"/>
      <c r="C45" s="35"/>
      <c r="D45" s="35"/>
      <c r="E45" s="35"/>
      <c r="F45" s="35"/>
      <c r="G45" s="35"/>
      <c r="H45" s="68"/>
      <c r="I45" s="68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5" ht="35.25" customHeight="1">
      <c r="A46" s="35"/>
      <c r="B46" s="35"/>
      <c r="C46" s="35"/>
      <c r="D46" s="35"/>
      <c r="E46" s="35"/>
      <c r="F46" s="35"/>
      <c r="G46" s="35"/>
      <c r="H46" s="68"/>
      <c r="I46" s="68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5" ht="35.25" customHeight="1">
      <c r="A47" s="35"/>
      <c r="B47" s="35"/>
      <c r="C47" s="35"/>
      <c r="D47" s="35"/>
      <c r="E47" s="35"/>
      <c r="F47" s="35"/>
      <c r="G47" s="35"/>
      <c r="H47" s="68"/>
      <c r="I47" s="68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5" ht="35.25" customHeight="1">
      <c r="A48" s="35"/>
      <c r="B48" s="35"/>
      <c r="C48" s="35"/>
      <c r="D48" s="35"/>
      <c r="E48" s="35"/>
      <c r="F48" s="35"/>
      <c r="G48" s="35"/>
      <c r="H48" s="68"/>
      <c r="I48" s="68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35.25" customHeight="1">
      <c r="A49" s="35"/>
      <c r="B49" s="35"/>
      <c r="C49" s="35"/>
      <c r="D49" s="35"/>
      <c r="E49" s="35"/>
      <c r="F49" s="35"/>
      <c r="G49" s="35"/>
      <c r="H49" s="68"/>
      <c r="I49" s="68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35.25" customHeight="1">
      <c r="A50" s="35"/>
      <c r="B50" s="35"/>
      <c r="C50" s="35"/>
      <c r="D50" s="35"/>
      <c r="E50" s="35"/>
      <c r="F50" s="35"/>
      <c r="G50" s="35"/>
      <c r="H50" s="68"/>
      <c r="I50" s="68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35.25" customHeight="1">
      <c r="A51" s="35"/>
      <c r="B51" s="35"/>
      <c r="C51" s="35"/>
      <c r="D51" s="35"/>
      <c r="E51" s="35"/>
      <c r="F51" s="35"/>
      <c r="G51" s="35"/>
      <c r="H51" s="68"/>
      <c r="I51" s="68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35.25" customHeight="1">
      <c r="A52" s="35"/>
      <c r="B52" s="35"/>
      <c r="C52" s="35"/>
      <c r="D52" s="35"/>
      <c r="E52" s="35"/>
      <c r="F52" s="35"/>
      <c r="G52" s="35"/>
      <c r="H52" s="68"/>
      <c r="I52" s="68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5" ht="35.25" customHeight="1">
      <c r="A53" s="35"/>
      <c r="B53" s="35"/>
      <c r="C53" s="35"/>
      <c r="D53" s="35"/>
      <c r="E53" s="35"/>
      <c r="F53" s="35"/>
      <c r="G53" s="35"/>
      <c r="H53" s="68"/>
      <c r="I53" s="68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5" ht="35.25" customHeight="1">
      <c r="A54" s="35"/>
      <c r="B54" s="35"/>
      <c r="C54" s="35"/>
      <c r="D54" s="35"/>
      <c r="E54" s="35"/>
      <c r="F54" s="35"/>
      <c r="G54" s="35"/>
      <c r="H54" s="68"/>
      <c r="I54" s="68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5" ht="35.25" customHeight="1">
      <c r="A55" s="35"/>
      <c r="B55" s="35"/>
      <c r="C55" s="35"/>
      <c r="D55" s="35"/>
      <c r="E55" s="35"/>
      <c r="F55" s="35"/>
      <c r="G55" s="35"/>
      <c r="H55" s="68"/>
      <c r="I55" s="68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5" ht="35.25" customHeight="1">
      <c r="A56" s="35"/>
      <c r="B56" s="35"/>
      <c r="C56" s="35"/>
      <c r="D56" s="35"/>
      <c r="E56" s="35"/>
      <c r="F56" s="35"/>
      <c r="G56" s="35"/>
      <c r="H56" s="68"/>
      <c r="I56" s="68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5" ht="35.25" customHeight="1">
      <c r="A57" s="35"/>
      <c r="B57" s="35"/>
      <c r="C57" s="35"/>
      <c r="D57" s="35"/>
      <c r="E57" s="35"/>
      <c r="F57" s="35"/>
      <c r="G57" s="35"/>
      <c r="H57" s="68"/>
      <c r="I57" s="68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5" ht="35.25" customHeight="1">
      <c r="A58" s="35"/>
      <c r="B58" s="35"/>
      <c r="C58" s="35"/>
      <c r="D58" s="35"/>
      <c r="E58" s="35"/>
      <c r="F58" s="35"/>
      <c r="G58" s="35"/>
      <c r="H58" s="68"/>
      <c r="I58" s="68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5" ht="35.25" customHeight="1">
      <c r="A59" s="35"/>
      <c r="B59" s="35"/>
      <c r="C59" s="35"/>
      <c r="D59" s="35"/>
      <c r="E59" s="35"/>
      <c r="F59" s="35"/>
      <c r="G59" s="35"/>
      <c r="H59" s="68"/>
      <c r="I59" s="68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5" ht="35.25" customHeight="1">
      <c r="A60" s="35"/>
      <c r="B60" s="35"/>
      <c r="C60" s="35"/>
      <c r="D60" s="35"/>
      <c r="E60" s="35"/>
      <c r="F60" s="35"/>
      <c r="G60" s="35"/>
      <c r="H60" s="68"/>
      <c r="I60" s="68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5" ht="35.25" customHeight="1">
      <c r="A61" s="35"/>
      <c r="B61" s="35"/>
      <c r="C61" s="35"/>
      <c r="D61" s="35"/>
      <c r="E61" s="35"/>
      <c r="F61" s="35"/>
      <c r="G61" s="35"/>
      <c r="H61" s="68"/>
      <c r="I61" s="68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5" ht="35.25" customHeight="1">
      <c r="A62" s="35"/>
      <c r="B62" s="35"/>
      <c r="C62" s="35"/>
      <c r="D62" s="35"/>
      <c r="E62" s="35"/>
      <c r="F62" s="35"/>
      <c r="G62" s="35"/>
      <c r="H62" s="68"/>
      <c r="I62" s="68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5" ht="35.25" customHeight="1">
      <c r="A63" s="35"/>
      <c r="B63" s="35"/>
      <c r="C63" s="35"/>
      <c r="D63" s="35"/>
      <c r="E63" s="35"/>
      <c r="F63" s="35"/>
      <c r="G63" s="35"/>
      <c r="H63" s="68"/>
      <c r="I63" s="68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5" ht="35.25" customHeight="1">
      <c r="A64" s="35"/>
      <c r="B64" s="35"/>
      <c r="C64" s="35"/>
      <c r="D64" s="35"/>
      <c r="E64" s="35"/>
      <c r="F64" s="35"/>
      <c r="G64" s="35"/>
      <c r="H64" s="68"/>
      <c r="I64" s="68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5" ht="35.25" customHeight="1">
      <c r="A65" s="35"/>
      <c r="B65" s="35"/>
      <c r="C65" s="35"/>
      <c r="D65" s="35"/>
      <c r="E65" s="35"/>
      <c r="F65" s="35"/>
      <c r="G65" s="35"/>
      <c r="H65" s="68"/>
      <c r="I65" s="68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spans="1:25" ht="35.25" customHeight="1">
      <c r="A66" s="35"/>
      <c r="B66" s="35"/>
      <c r="C66" s="35"/>
      <c r="D66" s="35"/>
      <c r="E66" s="35"/>
      <c r="F66" s="35"/>
      <c r="G66" s="35"/>
      <c r="H66" s="68"/>
      <c r="I66" s="68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ht="35.25" customHeight="1">
      <c r="A67" s="35"/>
      <c r="B67" s="35"/>
      <c r="C67" s="35"/>
      <c r="D67" s="35"/>
      <c r="E67" s="35"/>
      <c r="F67" s="35"/>
      <c r="G67" s="35"/>
      <c r="H67" s="68"/>
      <c r="I67" s="68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spans="1:25" ht="35.25" customHeight="1">
      <c r="A68" s="35"/>
      <c r="B68" s="35"/>
      <c r="C68" s="35"/>
      <c r="D68" s="35"/>
      <c r="E68" s="35"/>
      <c r="F68" s="35"/>
      <c r="G68" s="35"/>
      <c r="H68" s="68"/>
      <c r="I68" s="68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ht="35.25" customHeight="1">
      <c r="A69" s="35"/>
      <c r="B69" s="35"/>
      <c r="C69" s="35"/>
      <c r="D69" s="35"/>
      <c r="E69" s="35"/>
      <c r="F69" s="35"/>
      <c r="G69" s="35"/>
      <c r="H69" s="68"/>
      <c r="I69" s="68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ht="35.25" customHeight="1">
      <c r="A70" s="35"/>
      <c r="B70" s="35"/>
      <c r="C70" s="35"/>
      <c r="D70" s="35"/>
      <c r="E70" s="35"/>
      <c r="F70" s="35"/>
      <c r="G70" s="35"/>
      <c r="H70" s="68"/>
      <c r="I70" s="68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ht="35.25" customHeight="1">
      <c r="A71" s="35"/>
      <c r="B71" s="35"/>
      <c r="C71" s="35"/>
      <c r="D71" s="35"/>
      <c r="E71" s="35"/>
      <c r="F71" s="35"/>
      <c r="G71" s="35"/>
      <c r="H71" s="68"/>
      <c r="I71" s="68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spans="1:25" ht="35.25" customHeight="1">
      <c r="A72" s="35"/>
      <c r="B72" s="35"/>
      <c r="C72" s="35"/>
      <c r="D72" s="35"/>
      <c r="E72" s="35"/>
      <c r="F72" s="35"/>
      <c r="G72" s="35"/>
      <c r="H72" s="68"/>
      <c r="I72" s="68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spans="1:25" ht="35.25" customHeight="1">
      <c r="A73" s="35"/>
      <c r="B73" s="35"/>
      <c r="C73" s="35"/>
      <c r="D73" s="35"/>
      <c r="E73" s="35"/>
      <c r="F73" s="35"/>
      <c r="G73" s="35"/>
      <c r="H73" s="68"/>
      <c r="I73" s="68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spans="1:25" ht="35.25" customHeight="1">
      <c r="A74" s="35"/>
      <c r="B74" s="35"/>
      <c r="C74" s="35"/>
      <c r="D74" s="35"/>
      <c r="E74" s="35"/>
      <c r="F74" s="35"/>
      <c r="G74" s="35"/>
      <c r="H74" s="68"/>
      <c r="I74" s="68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spans="1:25" ht="35.25" customHeight="1">
      <c r="A75" s="35"/>
      <c r="B75" s="35"/>
      <c r="C75" s="35"/>
      <c r="D75" s="35"/>
      <c r="E75" s="35"/>
      <c r="F75" s="35"/>
      <c r="G75" s="35"/>
      <c r="H75" s="68"/>
      <c r="I75" s="68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spans="1:25" ht="35.25" customHeight="1">
      <c r="A76" s="35"/>
      <c r="B76" s="35"/>
      <c r="C76" s="35"/>
      <c r="D76" s="35"/>
      <c r="E76" s="35"/>
      <c r="F76" s="35"/>
      <c r="G76" s="35"/>
      <c r="H76" s="68"/>
      <c r="I76" s="68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spans="1:25" ht="35.25" customHeight="1">
      <c r="A77" s="35"/>
      <c r="B77" s="35"/>
      <c r="C77" s="35"/>
      <c r="D77" s="35"/>
      <c r="E77" s="35"/>
      <c r="F77" s="35"/>
      <c r="G77" s="35"/>
      <c r="H77" s="68"/>
      <c r="I77" s="68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spans="1:25" ht="35.25" customHeight="1">
      <c r="A78" s="35"/>
      <c r="B78" s="35"/>
      <c r="C78" s="35"/>
      <c r="D78" s="35"/>
      <c r="E78" s="35"/>
      <c r="F78" s="35"/>
      <c r="G78" s="35"/>
      <c r="H78" s="68"/>
      <c r="I78" s="68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spans="1:25" ht="35.25" customHeight="1">
      <c r="A79" s="35"/>
      <c r="B79" s="35"/>
      <c r="C79" s="35"/>
      <c r="D79" s="35"/>
      <c r="E79" s="35"/>
      <c r="F79" s="35"/>
      <c r="G79" s="35"/>
      <c r="H79" s="68"/>
      <c r="I79" s="68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spans="1:25" ht="35.25" customHeight="1">
      <c r="A80" s="35"/>
      <c r="B80" s="35"/>
      <c r="C80" s="35"/>
      <c r="D80" s="35"/>
      <c r="E80" s="35"/>
      <c r="F80" s="35"/>
      <c r="G80" s="35"/>
      <c r="H80" s="68"/>
      <c r="I80" s="68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spans="1:25" ht="35.25" customHeight="1">
      <c r="A81" s="35"/>
      <c r="B81" s="35"/>
      <c r="C81" s="35"/>
      <c r="D81" s="35"/>
      <c r="E81" s="35"/>
      <c r="F81" s="35"/>
      <c r="G81" s="35"/>
      <c r="H81" s="68"/>
      <c r="I81" s="68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spans="1:25" ht="35.25" customHeight="1">
      <c r="A82" s="35"/>
      <c r="B82" s="35"/>
      <c r="C82" s="35"/>
      <c r="D82" s="35"/>
      <c r="E82" s="35"/>
      <c r="F82" s="35"/>
      <c r="G82" s="35"/>
      <c r="H82" s="68"/>
      <c r="I82" s="68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spans="1:25" ht="35.25" customHeight="1">
      <c r="A83" s="35"/>
      <c r="B83" s="35"/>
      <c r="C83" s="35"/>
      <c r="D83" s="35"/>
      <c r="E83" s="35"/>
      <c r="F83" s="35"/>
      <c r="G83" s="35"/>
      <c r="H83" s="68"/>
      <c r="I83" s="68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spans="1:25" ht="35.25" customHeight="1">
      <c r="A84" s="35"/>
      <c r="B84" s="35"/>
      <c r="C84" s="35"/>
      <c r="D84" s="35"/>
      <c r="E84" s="35"/>
      <c r="F84" s="35"/>
      <c r="G84" s="35"/>
      <c r="H84" s="68"/>
      <c r="I84" s="68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spans="1:25" ht="35.25" customHeight="1">
      <c r="A85" s="35"/>
      <c r="B85" s="35"/>
      <c r="C85" s="35"/>
      <c r="D85" s="35"/>
      <c r="E85" s="35"/>
      <c r="F85" s="35"/>
      <c r="G85" s="35"/>
      <c r="H85" s="68"/>
      <c r="I85" s="68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spans="1:25" ht="35.25" customHeight="1">
      <c r="A86" s="35"/>
      <c r="B86" s="35"/>
      <c r="C86" s="35"/>
      <c r="D86" s="35"/>
      <c r="E86" s="35"/>
      <c r="F86" s="35"/>
      <c r="G86" s="35"/>
      <c r="H86" s="68"/>
      <c r="I86" s="68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spans="1:25" ht="35.25" customHeight="1">
      <c r="A87" s="35"/>
      <c r="B87" s="35"/>
      <c r="C87" s="35"/>
      <c r="D87" s="35"/>
      <c r="E87" s="35"/>
      <c r="F87" s="35"/>
      <c r="G87" s="35"/>
      <c r="H87" s="68"/>
      <c r="I87" s="68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spans="1:25" ht="35.25" customHeight="1">
      <c r="A88" s="35"/>
      <c r="B88" s="35"/>
      <c r="C88" s="35"/>
      <c r="D88" s="35"/>
      <c r="E88" s="35"/>
      <c r="F88" s="35"/>
      <c r="G88" s="35"/>
      <c r="H88" s="68"/>
      <c r="I88" s="68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spans="1:25" ht="35.25" customHeight="1">
      <c r="A89" s="35"/>
      <c r="B89" s="35"/>
      <c r="C89" s="35"/>
      <c r="D89" s="35"/>
      <c r="E89" s="35"/>
      <c r="F89" s="35"/>
      <c r="G89" s="35"/>
      <c r="H89" s="68"/>
      <c r="I89" s="68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spans="1:25" ht="35.25" customHeight="1">
      <c r="A90" s="35"/>
      <c r="B90" s="35"/>
      <c r="C90" s="35"/>
      <c r="D90" s="35"/>
      <c r="E90" s="35"/>
      <c r="F90" s="35"/>
      <c r="G90" s="35"/>
      <c r="H90" s="68"/>
      <c r="I90" s="68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spans="1:25" ht="35.25" customHeight="1">
      <c r="A91" s="35"/>
      <c r="B91" s="35"/>
      <c r="C91" s="35"/>
      <c r="D91" s="35"/>
      <c r="E91" s="35"/>
      <c r="F91" s="35"/>
      <c r="G91" s="35"/>
      <c r="H91" s="68"/>
      <c r="I91" s="68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spans="1:25" ht="35.25" customHeight="1">
      <c r="A92" s="35"/>
      <c r="B92" s="35"/>
      <c r="C92" s="35"/>
      <c r="D92" s="35"/>
      <c r="E92" s="35"/>
      <c r="F92" s="35"/>
      <c r="G92" s="35"/>
      <c r="H92" s="68"/>
      <c r="I92" s="68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spans="1:25" ht="35.25" customHeight="1">
      <c r="A93" s="35"/>
      <c r="B93" s="35"/>
      <c r="C93" s="35"/>
      <c r="D93" s="35"/>
      <c r="E93" s="35"/>
      <c r="F93" s="35"/>
      <c r="G93" s="35"/>
      <c r="H93" s="68"/>
      <c r="I93" s="68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spans="1:25" ht="35.25" customHeight="1">
      <c r="A94" s="35"/>
      <c r="B94" s="35"/>
      <c r="C94" s="35"/>
      <c r="D94" s="35"/>
      <c r="E94" s="35"/>
      <c r="F94" s="35"/>
      <c r="G94" s="35"/>
      <c r="H94" s="68"/>
      <c r="I94" s="68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spans="1:25" ht="35.25" customHeight="1">
      <c r="A95" s="35"/>
      <c r="B95" s="35"/>
      <c r="C95" s="35"/>
      <c r="D95" s="35"/>
      <c r="E95" s="35"/>
      <c r="F95" s="35"/>
      <c r="G95" s="35"/>
      <c r="H95" s="68"/>
      <c r="I95" s="68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ht="35.25" customHeight="1">
      <c r="A96" s="35"/>
      <c r="B96" s="35"/>
      <c r="C96" s="35"/>
      <c r="D96" s="35"/>
      <c r="E96" s="35"/>
      <c r="F96" s="35"/>
      <c r="G96" s="35"/>
      <c r="H96" s="68"/>
      <c r="I96" s="68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35.25" customHeight="1">
      <c r="A97" s="35"/>
      <c r="B97" s="35"/>
      <c r="C97" s="35"/>
      <c r="D97" s="35"/>
      <c r="E97" s="35"/>
      <c r="F97" s="35"/>
      <c r="G97" s="35"/>
      <c r="H97" s="68"/>
      <c r="I97" s="68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35.25" customHeight="1">
      <c r="A98" s="35"/>
      <c r="B98" s="35"/>
      <c r="C98" s="35"/>
      <c r="D98" s="35"/>
      <c r="E98" s="35"/>
      <c r="F98" s="35"/>
      <c r="G98" s="35"/>
      <c r="H98" s="68"/>
      <c r="I98" s="68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ht="35.25" customHeight="1">
      <c r="A99" s="35"/>
      <c r="B99" s="35"/>
      <c r="C99" s="35"/>
      <c r="D99" s="35"/>
      <c r="E99" s="35"/>
      <c r="F99" s="35"/>
      <c r="G99" s="35"/>
      <c r="H99" s="68"/>
      <c r="I99" s="68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ht="35.25" customHeight="1">
      <c r="A100" s="35"/>
      <c r="B100" s="35"/>
      <c r="C100" s="35"/>
      <c r="D100" s="35"/>
      <c r="E100" s="35"/>
      <c r="F100" s="35"/>
      <c r="G100" s="35"/>
      <c r="H100" s="68"/>
      <c r="I100" s="68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ht="35.25" customHeight="1">
      <c r="A101" s="35"/>
      <c r="B101" s="35"/>
      <c r="C101" s="35"/>
      <c r="D101" s="35"/>
      <c r="E101" s="35"/>
      <c r="F101" s="35"/>
      <c r="G101" s="35"/>
      <c r="H101" s="68"/>
      <c r="I101" s="68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ht="35.25" customHeight="1">
      <c r="A102" s="35"/>
      <c r="B102" s="35"/>
      <c r="C102" s="35"/>
      <c r="D102" s="35"/>
      <c r="E102" s="35"/>
      <c r="F102" s="35"/>
      <c r="G102" s="35"/>
      <c r="H102" s="68"/>
      <c r="I102" s="68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ht="35.25" customHeight="1">
      <c r="A103" s="35"/>
      <c r="B103" s="35"/>
      <c r="C103" s="35"/>
      <c r="D103" s="35"/>
      <c r="E103" s="35"/>
      <c r="F103" s="35"/>
      <c r="G103" s="35"/>
      <c r="H103" s="68"/>
      <c r="I103" s="68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ht="35.25" customHeight="1">
      <c r="A104" s="35"/>
      <c r="B104" s="35"/>
      <c r="C104" s="35"/>
      <c r="D104" s="35"/>
      <c r="E104" s="35"/>
      <c r="F104" s="35"/>
      <c r="G104" s="35"/>
      <c r="H104" s="68"/>
      <c r="I104" s="68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ht="35.25" customHeight="1">
      <c r="A105" s="35"/>
      <c r="B105" s="35"/>
      <c r="C105" s="35"/>
      <c r="D105" s="35"/>
      <c r="E105" s="35"/>
      <c r="F105" s="35"/>
      <c r="G105" s="35"/>
      <c r="H105" s="68"/>
      <c r="I105" s="68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ht="35.25" customHeight="1">
      <c r="A106" s="35"/>
      <c r="B106" s="35"/>
      <c r="C106" s="35"/>
      <c r="D106" s="35"/>
      <c r="E106" s="35"/>
      <c r="F106" s="35"/>
      <c r="G106" s="35"/>
      <c r="H106" s="68"/>
      <c r="I106" s="68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ht="35.25" customHeight="1">
      <c r="A107" s="35"/>
      <c r="B107" s="35"/>
      <c r="C107" s="35"/>
      <c r="D107" s="35"/>
      <c r="E107" s="35"/>
      <c r="F107" s="35"/>
      <c r="G107" s="35"/>
      <c r="H107" s="68"/>
      <c r="I107" s="68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ht="35.25" customHeight="1">
      <c r="A108" s="35"/>
      <c r="B108" s="35"/>
      <c r="C108" s="35"/>
      <c r="D108" s="35"/>
      <c r="E108" s="35"/>
      <c r="F108" s="35"/>
      <c r="G108" s="35"/>
      <c r="H108" s="68"/>
      <c r="I108" s="68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ht="35.25" customHeight="1">
      <c r="A109" s="35"/>
      <c r="B109" s="35"/>
      <c r="C109" s="35"/>
      <c r="D109" s="35"/>
      <c r="E109" s="35"/>
      <c r="F109" s="35"/>
      <c r="G109" s="35"/>
      <c r="H109" s="68"/>
      <c r="I109" s="68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ht="35.25" customHeight="1">
      <c r="A110" s="35"/>
      <c r="B110" s="35"/>
      <c r="C110" s="35"/>
      <c r="D110" s="35"/>
      <c r="E110" s="35"/>
      <c r="F110" s="35"/>
      <c r="G110" s="35"/>
      <c r="H110" s="68"/>
      <c r="I110" s="68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ht="35.25" customHeight="1">
      <c r="A111" s="35"/>
      <c r="B111" s="35"/>
      <c r="C111" s="35"/>
      <c r="D111" s="35"/>
      <c r="E111" s="35"/>
      <c r="F111" s="35"/>
      <c r="G111" s="35"/>
      <c r="H111" s="68"/>
      <c r="I111" s="68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ht="35.25" customHeight="1">
      <c r="A112" s="35"/>
      <c r="B112" s="35"/>
      <c r="C112" s="35"/>
      <c r="D112" s="35"/>
      <c r="E112" s="35"/>
      <c r="F112" s="35"/>
      <c r="G112" s="35"/>
      <c r="H112" s="68"/>
      <c r="I112" s="68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ht="35.25" customHeight="1">
      <c r="A113" s="35"/>
      <c r="B113" s="35"/>
      <c r="C113" s="35"/>
      <c r="D113" s="35"/>
      <c r="E113" s="35"/>
      <c r="F113" s="35"/>
      <c r="G113" s="35"/>
      <c r="H113" s="68"/>
      <c r="I113" s="68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ht="35.25" customHeight="1">
      <c r="A114" s="35"/>
      <c r="B114" s="35"/>
      <c r="C114" s="35"/>
      <c r="D114" s="35"/>
      <c r="E114" s="35"/>
      <c r="F114" s="35"/>
      <c r="G114" s="35"/>
      <c r="H114" s="68"/>
      <c r="I114" s="68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ht="35.25" customHeight="1">
      <c r="A115" s="35"/>
      <c r="B115" s="35"/>
      <c r="C115" s="35"/>
      <c r="D115" s="35"/>
      <c r="E115" s="35"/>
      <c r="F115" s="35"/>
      <c r="G115" s="35"/>
      <c r="H115" s="68"/>
      <c r="I115" s="68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ht="35.25" customHeight="1">
      <c r="A116" s="35"/>
      <c r="B116" s="35"/>
      <c r="C116" s="35"/>
      <c r="D116" s="35"/>
      <c r="E116" s="35"/>
      <c r="F116" s="35"/>
      <c r="G116" s="35"/>
      <c r="H116" s="68"/>
      <c r="I116" s="68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ht="35.25" customHeight="1">
      <c r="A117" s="35"/>
      <c r="B117" s="35"/>
      <c r="C117" s="35"/>
      <c r="D117" s="35"/>
      <c r="E117" s="35"/>
      <c r="F117" s="35"/>
      <c r="G117" s="35"/>
      <c r="H117" s="68"/>
      <c r="I117" s="68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ht="35.25" customHeight="1">
      <c r="A118" s="35"/>
      <c r="B118" s="35"/>
      <c r="C118" s="35"/>
      <c r="D118" s="35"/>
      <c r="E118" s="35"/>
      <c r="F118" s="35"/>
      <c r="G118" s="35"/>
      <c r="H118" s="68"/>
      <c r="I118" s="68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ht="35.25" customHeight="1">
      <c r="A119" s="35"/>
      <c r="B119" s="35"/>
      <c r="C119" s="35"/>
      <c r="D119" s="35"/>
      <c r="E119" s="35"/>
      <c r="F119" s="35"/>
      <c r="G119" s="35"/>
      <c r="H119" s="68"/>
      <c r="I119" s="68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ht="35.25" customHeight="1">
      <c r="A120" s="35"/>
      <c r="B120" s="35"/>
      <c r="C120" s="35"/>
      <c r="D120" s="35"/>
      <c r="E120" s="35"/>
      <c r="F120" s="35"/>
      <c r="G120" s="35"/>
      <c r="H120" s="68"/>
      <c r="I120" s="68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ht="35.25" customHeight="1">
      <c r="A121" s="35"/>
      <c r="B121" s="35"/>
      <c r="C121" s="35"/>
      <c r="D121" s="35"/>
      <c r="E121" s="35"/>
      <c r="F121" s="35"/>
      <c r="G121" s="35"/>
      <c r="H121" s="68"/>
      <c r="I121" s="68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ht="35.25" customHeight="1">
      <c r="A122" s="35"/>
      <c r="B122" s="35"/>
      <c r="C122" s="35"/>
      <c r="D122" s="35"/>
      <c r="E122" s="35"/>
      <c r="F122" s="35"/>
      <c r="G122" s="35"/>
      <c r="H122" s="68"/>
      <c r="I122" s="68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ht="35.25" customHeight="1">
      <c r="A123" s="35"/>
      <c r="B123" s="35"/>
      <c r="C123" s="35"/>
      <c r="D123" s="35"/>
      <c r="E123" s="35"/>
      <c r="F123" s="35"/>
      <c r="G123" s="35"/>
      <c r="H123" s="68"/>
      <c r="I123" s="68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ht="35.25" customHeight="1">
      <c r="A124" s="35"/>
      <c r="B124" s="35"/>
      <c r="C124" s="35"/>
      <c r="D124" s="35"/>
      <c r="E124" s="35"/>
      <c r="F124" s="35"/>
      <c r="G124" s="35"/>
      <c r="H124" s="68"/>
      <c r="I124" s="68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ht="35.25" customHeight="1">
      <c r="A125" s="35"/>
      <c r="B125" s="35"/>
      <c r="C125" s="35"/>
      <c r="D125" s="35"/>
      <c r="E125" s="35"/>
      <c r="F125" s="35"/>
      <c r="G125" s="35"/>
      <c r="H125" s="68"/>
      <c r="I125" s="68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ht="35.25" customHeight="1">
      <c r="A126" s="35"/>
      <c r="B126" s="35"/>
      <c r="C126" s="35"/>
      <c r="D126" s="35"/>
      <c r="E126" s="35"/>
      <c r="F126" s="35"/>
      <c r="G126" s="35"/>
      <c r="H126" s="68"/>
      <c r="I126" s="68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ht="35.25" customHeight="1">
      <c r="A127" s="35"/>
      <c r="B127" s="35"/>
      <c r="C127" s="35"/>
      <c r="D127" s="35"/>
      <c r="E127" s="35"/>
      <c r="F127" s="35"/>
      <c r="G127" s="35"/>
      <c r="H127" s="68"/>
      <c r="I127" s="68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ht="35.25" customHeight="1">
      <c r="A128" s="35"/>
      <c r="B128" s="35"/>
      <c r="C128" s="35"/>
      <c r="D128" s="35"/>
      <c r="E128" s="35"/>
      <c r="F128" s="35"/>
      <c r="G128" s="35"/>
      <c r="H128" s="68"/>
      <c r="I128" s="68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ht="35.25" customHeight="1">
      <c r="A129" s="35"/>
      <c r="B129" s="35"/>
      <c r="C129" s="35"/>
      <c r="D129" s="35"/>
      <c r="E129" s="35"/>
      <c r="F129" s="35"/>
      <c r="G129" s="35"/>
      <c r="H129" s="68"/>
      <c r="I129" s="68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ht="35.25" customHeight="1">
      <c r="A130" s="35"/>
      <c r="B130" s="35"/>
      <c r="C130" s="35"/>
      <c r="D130" s="35"/>
      <c r="E130" s="35"/>
      <c r="F130" s="35"/>
      <c r="G130" s="35"/>
      <c r="H130" s="68"/>
      <c r="I130" s="68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ht="35.25" customHeight="1">
      <c r="A131" s="35"/>
      <c r="B131" s="35"/>
      <c r="C131" s="35"/>
      <c r="D131" s="35"/>
      <c r="E131" s="35"/>
      <c r="F131" s="35"/>
      <c r="G131" s="35"/>
      <c r="H131" s="68"/>
      <c r="I131" s="68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ht="35.25" customHeight="1">
      <c r="A132" s="35"/>
      <c r="B132" s="35"/>
      <c r="C132" s="35"/>
      <c r="D132" s="35"/>
      <c r="E132" s="35"/>
      <c r="F132" s="35"/>
      <c r="G132" s="35"/>
      <c r="H132" s="68"/>
      <c r="I132" s="68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ht="35.25" customHeight="1">
      <c r="A133" s="35"/>
      <c r="B133" s="35"/>
      <c r="C133" s="35"/>
      <c r="D133" s="35"/>
      <c r="E133" s="35"/>
      <c r="F133" s="35"/>
      <c r="G133" s="35"/>
      <c r="H133" s="68"/>
      <c r="I133" s="68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ht="35.25" customHeight="1">
      <c r="A134" s="35"/>
      <c r="B134" s="35"/>
      <c r="C134" s="35"/>
      <c r="D134" s="35"/>
      <c r="E134" s="35"/>
      <c r="F134" s="35"/>
      <c r="G134" s="35"/>
      <c r="H134" s="68"/>
      <c r="I134" s="68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ht="35.25" customHeight="1">
      <c r="A135" s="35"/>
      <c r="B135" s="35"/>
      <c r="C135" s="35"/>
      <c r="D135" s="35"/>
      <c r="E135" s="35"/>
      <c r="F135" s="35"/>
      <c r="G135" s="35"/>
      <c r="H135" s="68"/>
      <c r="I135" s="68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ht="35.25" customHeight="1">
      <c r="A136" s="35"/>
      <c r="B136" s="35"/>
      <c r="C136" s="35"/>
      <c r="D136" s="35"/>
      <c r="E136" s="35"/>
      <c r="F136" s="35"/>
      <c r="G136" s="35"/>
      <c r="H136" s="68"/>
      <c r="I136" s="68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ht="35.25" customHeight="1">
      <c r="A137" s="35"/>
      <c r="B137" s="35"/>
      <c r="C137" s="35"/>
      <c r="D137" s="35"/>
      <c r="E137" s="35"/>
      <c r="F137" s="35"/>
      <c r="G137" s="35"/>
      <c r="H137" s="68"/>
      <c r="I137" s="68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ht="35.25" customHeight="1">
      <c r="A138" s="35"/>
      <c r="B138" s="35"/>
      <c r="C138" s="35"/>
      <c r="D138" s="35"/>
      <c r="E138" s="35"/>
      <c r="F138" s="35"/>
      <c r="G138" s="35"/>
      <c r="H138" s="68"/>
      <c r="I138" s="68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ht="35.25" customHeight="1">
      <c r="A139" s="35"/>
      <c r="B139" s="35"/>
      <c r="C139" s="35"/>
      <c r="D139" s="35"/>
      <c r="E139" s="35"/>
      <c r="F139" s="35"/>
      <c r="G139" s="35"/>
      <c r="H139" s="68"/>
      <c r="I139" s="68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ht="35.25" customHeight="1">
      <c r="A140" s="35"/>
      <c r="B140" s="35"/>
      <c r="C140" s="35"/>
      <c r="D140" s="35"/>
      <c r="E140" s="35"/>
      <c r="F140" s="35"/>
      <c r="G140" s="35"/>
      <c r="H140" s="68"/>
      <c r="I140" s="68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ht="35.25" customHeight="1">
      <c r="A141" s="35"/>
      <c r="B141" s="35"/>
      <c r="C141" s="35"/>
      <c r="D141" s="35"/>
      <c r="E141" s="35"/>
      <c r="F141" s="35"/>
      <c r="G141" s="35"/>
      <c r="H141" s="68"/>
      <c r="I141" s="68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ht="35.25" customHeight="1">
      <c r="A142" s="35"/>
      <c r="B142" s="35"/>
      <c r="C142" s="35"/>
      <c r="D142" s="35"/>
      <c r="E142" s="35"/>
      <c r="F142" s="35"/>
      <c r="G142" s="35"/>
      <c r="H142" s="68"/>
      <c r="I142" s="68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ht="35.25" customHeight="1">
      <c r="A143" s="35"/>
      <c r="B143" s="35"/>
      <c r="C143" s="35"/>
      <c r="D143" s="35"/>
      <c r="E143" s="35"/>
      <c r="F143" s="35"/>
      <c r="G143" s="35"/>
      <c r="H143" s="68"/>
      <c r="I143" s="68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ht="35.25" customHeight="1">
      <c r="A144" s="35"/>
      <c r="B144" s="35"/>
      <c r="C144" s="35"/>
      <c r="D144" s="35"/>
      <c r="E144" s="35"/>
      <c r="F144" s="35"/>
      <c r="G144" s="35"/>
      <c r="H144" s="68"/>
      <c r="I144" s="68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ht="35.25" customHeight="1">
      <c r="A145" s="35"/>
      <c r="B145" s="35"/>
      <c r="C145" s="35"/>
      <c r="D145" s="35"/>
      <c r="E145" s="35"/>
      <c r="F145" s="35"/>
      <c r="G145" s="35"/>
      <c r="H145" s="68"/>
      <c r="I145" s="68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ht="35.25" customHeight="1">
      <c r="A146" s="35"/>
      <c r="B146" s="35"/>
      <c r="C146" s="35"/>
      <c r="D146" s="35"/>
      <c r="E146" s="35"/>
      <c r="F146" s="35"/>
      <c r="G146" s="35"/>
      <c r="H146" s="68"/>
      <c r="I146" s="68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ht="35.25" customHeight="1">
      <c r="A147" s="35"/>
      <c r="B147" s="35"/>
      <c r="C147" s="35"/>
      <c r="D147" s="35"/>
      <c r="E147" s="35"/>
      <c r="F147" s="35"/>
      <c r="G147" s="35"/>
      <c r="H147" s="68"/>
      <c r="I147" s="68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ht="35.25" customHeight="1">
      <c r="A148" s="35"/>
      <c r="B148" s="35"/>
      <c r="C148" s="35"/>
      <c r="D148" s="35"/>
      <c r="E148" s="35"/>
      <c r="F148" s="35"/>
      <c r="G148" s="35"/>
      <c r="H148" s="68"/>
      <c r="I148" s="68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ht="35.25" customHeight="1">
      <c r="A149" s="35"/>
      <c r="B149" s="35"/>
      <c r="C149" s="35"/>
      <c r="D149" s="35"/>
      <c r="E149" s="35"/>
      <c r="F149" s="35"/>
      <c r="G149" s="35"/>
      <c r="H149" s="68"/>
      <c r="I149" s="68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ht="35.25" customHeight="1">
      <c r="A150" s="35"/>
      <c r="B150" s="35"/>
      <c r="C150" s="35"/>
      <c r="D150" s="35"/>
      <c r="E150" s="35"/>
      <c r="F150" s="35"/>
      <c r="G150" s="35"/>
      <c r="H150" s="68"/>
      <c r="I150" s="68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ht="35.25" customHeight="1">
      <c r="A151" s="35"/>
      <c r="B151" s="35"/>
      <c r="C151" s="35"/>
      <c r="D151" s="35"/>
      <c r="E151" s="35"/>
      <c r="F151" s="35"/>
      <c r="G151" s="35"/>
      <c r="H151" s="68"/>
      <c r="I151" s="68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ht="35.25" customHeight="1">
      <c r="A152" s="35"/>
      <c r="B152" s="35"/>
      <c r="C152" s="35"/>
      <c r="D152" s="35"/>
      <c r="E152" s="35"/>
      <c r="F152" s="35"/>
      <c r="G152" s="35"/>
      <c r="H152" s="68"/>
      <c r="I152" s="68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ht="35.25" customHeight="1">
      <c r="A153" s="35"/>
      <c r="B153" s="35"/>
      <c r="C153" s="35"/>
      <c r="D153" s="35"/>
      <c r="E153" s="35"/>
      <c r="F153" s="35"/>
      <c r="G153" s="35"/>
      <c r="H153" s="68"/>
      <c r="I153" s="68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ht="35.25" customHeight="1">
      <c r="A154" s="35"/>
      <c r="B154" s="35"/>
      <c r="C154" s="35"/>
      <c r="D154" s="35"/>
      <c r="E154" s="35"/>
      <c r="F154" s="35"/>
      <c r="G154" s="35"/>
      <c r="H154" s="68"/>
      <c r="I154" s="68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ht="35.25" customHeight="1">
      <c r="A155" s="35"/>
      <c r="B155" s="35"/>
      <c r="C155" s="35"/>
      <c r="D155" s="35"/>
      <c r="E155" s="35"/>
      <c r="F155" s="35"/>
      <c r="G155" s="35"/>
      <c r="H155" s="68"/>
      <c r="I155" s="68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ht="35.25" customHeight="1">
      <c r="A156" s="35"/>
      <c r="B156" s="35"/>
      <c r="C156" s="35"/>
      <c r="D156" s="35"/>
      <c r="E156" s="35"/>
      <c r="F156" s="35"/>
      <c r="G156" s="35"/>
      <c r="H156" s="68"/>
      <c r="I156" s="68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ht="35.25" customHeight="1">
      <c r="A157" s="35"/>
      <c r="B157" s="35"/>
      <c r="C157" s="35"/>
      <c r="D157" s="35"/>
      <c r="E157" s="35"/>
      <c r="F157" s="35"/>
      <c r="G157" s="35"/>
      <c r="H157" s="68"/>
      <c r="I157" s="68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ht="35.25" customHeight="1">
      <c r="A158" s="35"/>
      <c r="B158" s="35"/>
      <c r="C158" s="35"/>
      <c r="D158" s="35"/>
      <c r="E158" s="35"/>
      <c r="F158" s="35"/>
      <c r="G158" s="35"/>
      <c r="H158" s="68"/>
      <c r="I158" s="68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ht="35.25" customHeight="1">
      <c r="A159" s="35"/>
      <c r="B159" s="35"/>
      <c r="C159" s="35"/>
      <c r="D159" s="35"/>
      <c r="E159" s="35"/>
      <c r="F159" s="35"/>
      <c r="G159" s="35"/>
      <c r="H159" s="68"/>
      <c r="I159" s="68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ht="35.25" customHeight="1">
      <c r="A160" s="35"/>
      <c r="B160" s="35"/>
      <c r="C160" s="35"/>
      <c r="D160" s="35"/>
      <c r="E160" s="35"/>
      <c r="F160" s="35"/>
      <c r="G160" s="35"/>
      <c r="H160" s="68"/>
      <c r="I160" s="68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ht="35.25" customHeight="1">
      <c r="A161" s="35"/>
      <c r="B161" s="35"/>
      <c r="C161" s="35"/>
      <c r="D161" s="35"/>
      <c r="E161" s="35"/>
      <c r="F161" s="35"/>
      <c r="G161" s="35"/>
      <c r="H161" s="68"/>
      <c r="I161" s="68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ht="35.25" customHeight="1">
      <c r="A162" s="35"/>
      <c r="B162" s="35"/>
      <c r="C162" s="35"/>
      <c r="D162" s="35"/>
      <c r="E162" s="35"/>
      <c r="F162" s="35"/>
      <c r="G162" s="35"/>
      <c r="H162" s="68"/>
      <c r="I162" s="68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ht="35.25" customHeight="1">
      <c r="A163" s="35"/>
      <c r="B163" s="35"/>
      <c r="C163" s="35"/>
      <c r="D163" s="35"/>
      <c r="E163" s="35"/>
      <c r="F163" s="35"/>
      <c r="G163" s="35"/>
      <c r="H163" s="68"/>
      <c r="I163" s="68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ht="35.25" customHeight="1">
      <c r="A164" s="35"/>
      <c r="B164" s="35"/>
      <c r="C164" s="35"/>
      <c r="D164" s="35"/>
      <c r="E164" s="35"/>
      <c r="F164" s="35"/>
      <c r="G164" s="35"/>
      <c r="H164" s="68"/>
      <c r="I164" s="68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ht="35.25" customHeight="1">
      <c r="A165" s="35"/>
      <c r="B165" s="35"/>
      <c r="C165" s="35"/>
      <c r="D165" s="35"/>
      <c r="E165" s="35"/>
      <c r="F165" s="35"/>
      <c r="G165" s="35"/>
      <c r="H165" s="68"/>
      <c r="I165" s="68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ht="35.25" customHeight="1">
      <c r="A166" s="35"/>
      <c r="B166" s="35"/>
      <c r="C166" s="35"/>
      <c r="D166" s="35"/>
      <c r="E166" s="35"/>
      <c r="F166" s="35"/>
      <c r="G166" s="35"/>
      <c r="H166" s="68"/>
      <c r="I166" s="68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ht="35.25" customHeight="1">
      <c r="A167" s="35"/>
      <c r="B167" s="35"/>
      <c r="C167" s="35"/>
      <c r="D167" s="35"/>
      <c r="E167" s="35"/>
      <c r="F167" s="35"/>
      <c r="G167" s="35"/>
      <c r="H167" s="68"/>
      <c r="I167" s="68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ht="35.25" customHeight="1">
      <c r="A168" s="35"/>
      <c r="B168" s="35"/>
      <c r="C168" s="35"/>
      <c r="D168" s="35"/>
      <c r="E168" s="35"/>
      <c r="F168" s="35"/>
      <c r="G168" s="35"/>
      <c r="H168" s="68"/>
      <c r="I168" s="68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ht="35.25" customHeight="1">
      <c r="A169" s="35"/>
      <c r="B169" s="35"/>
      <c r="C169" s="35"/>
      <c r="D169" s="35"/>
      <c r="E169" s="35"/>
      <c r="F169" s="35"/>
      <c r="G169" s="35"/>
      <c r="H169" s="68"/>
      <c r="I169" s="68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ht="35.25" customHeight="1">
      <c r="A170" s="35"/>
      <c r="B170" s="35"/>
      <c r="C170" s="35"/>
      <c r="D170" s="35"/>
      <c r="E170" s="35"/>
      <c r="F170" s="35"/>
      <c r="G170" s="35"/>
      <c r="H170" s="68"/>
      <c r="I170" s="68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ht="35.25" customHeight="1">
      <c r="A171" s="35"/>
      <c r="B171" s="35"/>
      <c r="C171" s="35"/>
      <c r="D171" s="35"/>
      <c r="E171" s="35"/>
      <c r="F171" s="35"/>
      <c r="G171" s="35"/>
      <c r="H171" s="68"/>
      <c r="I171" s="68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ht="35.25" customHeight="1">
      <c r="A172" s="35"/>
      <c r="B172" s="35"/>
      <c r="C172" s="35"/>
      <c r="D172" s="35"/>
      <c r="E172" s="35"/>
      <c r="F172" s="35"/>
      <c r="G172" s="35"/>
      <c r="H172" s="68"/>
      <c r="I172" s="68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ht="35.25" customHeight="1">
      <c r="A173" s="35"/>
      <c r="B173" s="35"/>
      <c r="C173" s="35"/>
      <c r="D173" s="35"/>
      <c r="E173" s="35"/>
      <c r="F173" s="35"/>
      <c r="G173" s="35"/>
      <c r="H173" s="68"/>
      <c r="I173" s="68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ht="35.25" customHeight="1">
      <c r="A174" s="35"/>
      <c r="B174" s="35"/>
      <c r="C174" s="35"/>
      <c r="D174" s="35"/>
      <c r="E174" s="35"/>
      <c r="F174" s="35"/>
      <c r="G174" s="35"/>
      <c r="H174" s="68"/>
      <c r="I174" s="68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ht="35.25" customHeight="1">
      <c r="A175" s="35"/>
      <c r="B175" s="35"/>
      <c r="C175" s="35"/>
      <c r="D175" s="35"/>
      <c r="E175" s="35"/>
      <c r="F175" s="35"/>
      <c r="G175" s="35"/>
      <c r="H175" s="68"/>
      <c r="I175" s="68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ht="35.25" customHeight="1">
      <c r="A176" s="35"/>
      <c r="B176" s="35"/>
      <c r="C176" s="35"/>
      <c r="D176" s="35"/>
      <c r="E176" s="35"/>
      <c r="F176" s="35"/>
      <c r="G176" s="35"/>
      <c r="H176" s="68"/>
      <c r="I176" s="68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ht="35.25" customHeight="1">
      <c r="A177" s="35"/>
      <c r="B177" s="35"/>
      <c r="C177" s="35"/>
      <c r="D177" s="35"/>
      <c r="E177" s="35"/>
      <c r="F177" s="35"/>
      <c r="G177" s="35"/>
      <c r="H177" s="68"/>
      <c r="I177" s="68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ht="35.25" customHeight="1">
      <c r="A178" s="35"/>
      <c r="B178" s="35"/>
      <c r="C178" s="35"/>
      <c r="D178" s="35"/>
      <c r="E178" s="35"/>
      <c r="F178" s="35"/>
      <c r="G178" s="35"/>
      <c r="H178" s="68"/>
      <c r="I178" s="68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ht="35.25" customHeight="1">
      <c r="A179" s="35"/>
      <c r="B179" s="35"/>
      <c r="C179" s="35"/>
      <c r="D179" s="35"/>
      <c r="E179" s="35"/>
      <c r="F179" s="35"/>
      <c r="G179" s="35"/>
      <c r="H179" s="68"/>
      <c r="I179" s="68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ht="35.25" customHeight="1">
      <c r="A180" s="35"/>
      <c r="B180" s="35"/>
      <c r="C180" s="35"/>
      <c r="D180" s="35"/>
      <c r="E180" s="35"/>
      <c r="F180" s="35"/>
      <c r="G180" s="35"/>
      <c r="H180" s="68"/>
      <c r="I180" s="68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ht="35.25" customHeight="1">
      <c r="A181" s="35"/>
      <c r="B181" s="35"/>
      <c r="C181" s="35"/>
      <c r="D181" s="35"/>
      <c r="E181" s="35"/>
      <c r="F181" s="35"/>
      <c r="G181" s="35"/>
      <c r="H181" s="68"/>
      <c r="I181" s="68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ht="35.25" customHeight="1">
      <c r="A182" s="35"/>
      <c r="B182" s="35"/>
      <c r="C182" s="35"/>
      <c r="D182" s="35"/>
      <c r="E182" s="35"/>
      <c r="F182" s="35"/>
      <c r="G182" s="35"/>
      <c r="H182" s="68"/>
      <c r="I182" s="68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ht="35.25" customHeight="1">
      <c r="A183" s="35"/>
      <c r="B183" s="35"/>
      <c r="C183" s="35"/>
      <c r="D183" s="35"/>
      <c r="E183" s="35"/>
      <c r="F183" s="35"/>
      <c r="G183" s="35"/>
      <c r="H183" s="68"/>
      <c r="I183" s="68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ht="35.25" customHeight="1">
      <c r="A184" s="35"/>
      <c r="B184" s="35"/>
      <c r="C184" s="35"/>
      <c r="D184" s="35"/>
      <c r="E184" s="35"/>
      <c r="F184" s="35"/>
      <c r="G184" s="35"/>
      <c r="H184" s="68"/>
      <c r="I184" s="68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ht="35.25" customHeight="1">
      <c r="A185" s="35"/>
      <c r="B185" s="35"/>
      <c r="C185" s="35"/>
      <c r="D185" s="35"/>
      <c r="E185" s="35"/>
      <c r="F185" s="35"/>
      <c r="G185" s="35"/>
      <c r="H185" s="68"/>
      <c r="I185" s="68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ht="35.25" customHeight="1">
      <c r="A186" s="35"/>
      <c r="B186" s="35"/>
      <c r="C186" s="35"/>
      <c r="D186" s="35"/>
      <c r="E186" s="35"/>
      <c r="F186" s="35"/>
      <c r="G186" s="35"/>
      <c r="H186" s="68"/>
      <c r="I186" s="68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ht="35.25" customHeight="1">
      <c r="A187" s="35"/>
      <c r="B187" s="35"/>
      <c r="C187" s="35"/>
      <c r="D187" s="35"/>
      <c r="E187" s="35"/>
      <c r="F187" s="35"/>
      <c r="G187" s="35"/>
      <c r="H187" s="68"/>
      <c r="I187" s="68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ht="35.25" customHeight="1">
      <c r="A188" s="35"/>
      <c r="B188" s="35"/>
      <c r="C188" s="35"/>
      <c r="D188" s="35"/>
      <c r="E188" s="35"/>
      <c r="F188" s="35"/>
      <c r="G188" s="35"/>
      <c r="H188" s="68"/>
      <c r="I188" s="68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ht="35.25" customHeight="1">
      <c r="A189" s="35"/>
      <c r="B189" s="35"/>
      <c r="C189" s="35"/>
      <c r="D189" s="35"/>
      <c r="E189" s="35"/>
      <c r="F189" s="35"/>
      <c r="G189" s="35"/>
      <c r="H189" s="68"/>
      <c r="I189" s="68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ht="35.25" customHeight="1">
      <c r="A190" s="35"/>
      <c r="B190" s="35"/>
      <c r="C190" s="35"/>
      <c r="D190" s="35"/>
      <c r="E190" s="35"/>
      <c r="F190" s="35"/>
      <c r="G190" s="35"/>
      <c r="H190" s="68"/>
      <c r="I190" s="68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ht="35.25" customHeight="1">
      <c r="A191" s="35"/>
      <c r="B191" s="35"/>
      <c r="C191" s="35"/>
      <c r="D191" s="35"/>
      <c r="E191" s="35"/>
      <c r="F191" s="35"/>
      <c r="G191" s="35"/>
      <c r="H191" s="68"/>
      <c r="I191" s="68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ht="35.25" customHeight="1">
      <c r="A192" s="35"/>
      <c r="B192" s="35"/>
      <c r="C192" s="35"/>
      <c r="D192" s="35"/>
      <c r="E192" s="35"/>
      <c r="F192" s="35"/>
      <c r="G192" s="35"/>
      <c r="H192" s="68"/>
      <c r="I192" s="68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ht="35.25" customHeight="1">
      <c r="A193" s="35"/>
      <c r="B193" s="35"/>
      <c r="C193" s="35"/>
      <c r="D193" s="35"/>
      <c r="E193" s="35"/>
      <c r="F193" s="35"/>
      <c r="G193" s="35"/>
      <c r="H193" s="68"/>
      <c r="I193" s="68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ht="35.25" customHeight="1">
      <c r="A194" s="35"/>
      <c r="B194" s="35"/>
      <c r="C194" s="35"/>
      <c r="D194" s="35"/>
      <c r="E194" s="35"/>
      <c r="F194" s="35"/>
      <c r="G194" s="35"/>
      <c r="H194" s="68"/>
      <c r="I194" s="68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ht="35.25" customHeight="1">
      <c r="A195" s="35"/>
      <c r="B195" s="35"/>
      <c r="C195" s="35"/>
      <c r="D195" s="35"/>
      <c r="E195" s="35"/>
      <c r="F195" s="35"/>
      <c r="G195" s="35"/>
      <c r="H195" s="68"/>
      <c r="I195" s="68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ht="35.25" customHeight="1">
      <c r="A196" s="35"/>
      <c r="B196" s="35"/>
      <c r="C196" s="35"/>
      <c r="D196" s="35"/>
      <c r="E196" s="35"/>
      <c r="F196" s="35"/>
      <c r="G196" s="35"/>
      <c r="H196" s="68"/>
      <c r="I196" s="68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ht="35.25" customHeight="1">
      <c r="A197" s="35"/>
      <c r="B197" s="35"/>
      <c r="C197" s="35"/>
      <c r="D197" s="35"/>
      <c r="E197" s="35"/>
      <c r="F197" s="35"/>
      <c r="G197" s="35"/>
      <c r="H197" s="68"/>
      <c r="I197" s="68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ht="35.25" customHeight="1">
      <c r="A198" s="35"/>
      <c r="B198" s="35"/>
      <c r="C198" s="35"/>
      <c r="D198" s="35"/>
      <c r="E198" s="35"/>
      <c r="F198" s="35"/>
      <c r="G198" s="35"/>
      <c r="H198" s="68"/>
      <c r="I198" s="68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ht="35.25" customHeight="1">
      <c r="A199" s="35"/>
      <c r="B199" s="35"/>
      <c r="C199" s="35"/>
      <c r="D199" s="35"/>
      <c r="E199" s="35"/>
      <c r="F199" s="35"/>
      <c r="G199" s="35"/>
      <c r="H199" s="68"/>
      <c r="I199" s="68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ht="35.25" customHeight="1">
      <c r="A200" s="35"/>
      <c r="B200" s="35"/>
      <c r="C200" s="35"/>
      <c r="D200" s="35"/>
      <c r="E200" s="35"/>
      <c r="F200" s="35"/>
      <c r="G200" s="35"/>
      <c r="H200" s="68"/>
      <c r="I200" s="68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ht="35.25" customHeight="1">
      <c r="A201" s="35"/>
      <c r="B201" s="35"/>
      <c r="C201" s="35"/>
      <c r="D201" s="35"/>
      <c r="E201" s="35"/>
      <c r="F201" s="35"/>
      <c r="G201" s="35"/>
      <c r="H201" s="68"/>
      <c r="I201" s="68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ht="35.25" customHeight="1">
      <c r="A202" s="35"/>
      <c r="B202" s="35"/>
      <c r="C202" s="35"/>
      <c r="D202" s="35"/>
      <c r="E202" s="35"/>
      <c r="F202" s="35"/>
      <c r="G202" s="35"/>
      <c r="H202" s="68"/>
      <c r="I202" s="68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ht="35.25" customHeight="1">
      <c r="A203" s="35"/>
      <c r="B203" s="35"/>
      <c r="C203" s="35"/>
      <c r="D203" s="35"/>
      <c r="E203" s="35"/>
      <c r="F203" s="35"/>
      <c r="G203" s="35"/>
      <c r="H203" s="68"/>
      <c r="I203" s="68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ht="35.25" customHeight="1">
      <c r="A204" s="35"/>
      <c r="B204" s="35"/>
      <c r="C204" s="35"/>
      <c r="D204" s="35"/>
      <c r="E204" s="35"/>
      <c r="F204" s="35"/>
      <c r="G204" s="35"/>
      <c r="H204" s="68"/>
      <c r="I204" s="68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ht="35.25" customHeight="1">
      <c r="A205" s="35"/>
      <c r="B205" s="35"/>
      <c r="C205" s="35"/>
      <c r="D205" s="35"/>
      <c r="E205" s="35"/>
      <c r="F205" s="35"/>
      <c r="G205" s="35"/>
      <c r="H205" s="68"/>
      <c r="I205" s="68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ht="35.25" customHeight="1">
      <c r="A206" s="35"/>
      <c r="B206" s="35"/>
      <c r="C206" s="35"/>
      <c r="D206" s="35"/>
      <c r="E206" s="35"/>
      <c r="F206" s="35"/>
      <c r="G206" s="35"/>
      <c r="H206" s="68"/>
      <c r="I206" s="68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ht="35.25" customHeight="1">
      <c r="A207" s="35"/>
      <c r="B207" s="35"/>
      <c r="C207" s="35"/>
      <c r="D207" s="35"/>
      <c r="E207" s="35"/>
      <c r="F207" s="35"/>
      <c r="G207" s="35"/>
      <c r="H207" s="68"/>
      <c r="I207" s="68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ht="35.25" customHeight="1">
      <c r="A208" s="35"/>
      <c r="B208" s="35"/>
      <c r="C208" s="35"/>
      <c r="D208" s="35"/>
      <c r="E208" s="35"/>
      <c r="F208" s="35"/>
      <c r="G208" s="35"/>
      <c r="H208" s="68"/>
      <c r="I208" s="68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ht="35.25" customHeight="1">
      <c r="A209" s="35"/>
      <c r="B209" s="35"/>
      <c r="C209" s="35"/>
      <c r="D209" s="35"/>
      <c r="E209" s="35"/>
      <c r="F209" s="35"/>
      <c r="G209" s="35"/>
      <c r="H209" s="68"/>
      <c r="I209" s="68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ht="35.25" customHeight="1">
      <c r="A210" s="35"/>
      <c r="B210" s="35"/>
      <c r="C210" s="35"/>
      <c r="D210" s="35"/>
      <c r="E210" s="35"/>
      <c r="F210" s="35"/>
      <c r="G210" s="35"/>
      <c r="H210" s="68"/>
      <c r="I210" s="68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ht="35.25" customHeight="1">
      <c r="A211" s="35"/>
      <c r="B211" s="35"/>
      <c r="C211" s="35"/>
      <c r="D211" s="35"/>
      <c r="E211" s="35"/>
      <c r="F211" s="35"/>
      <c r="G211" s="35"/>
      <c r="H211" s="68"/>
      <c r="I211" s="68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ht="35.25" customHeight="1">
      <c r="A212" s="35"/>
      <c r="B212" s="35"/>
      <c r="C212" s="35"/>
      <c r="D212" s="35"/>
      <c r="E212" s="35"/>
      <c r="F212" s="35"/>
      <c r="G212" s="35"/>
      <c r="H212" s="68"/>
      <c r="I212" s="68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ht="35.25" customHeight="1">
      <c r="A213" s="35"/>
      <c r="B213" s="35"/>
      <c r="C213" s="35"/>
      <c r="D213" s="35"/>
      <c r="E213" s="35"/>
      <c r="F213" s="35"/>
      <c r="G213" s="35"/>
      <c r="H213" s="68"/>
      <c r="I213" s="68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ht="35.25" customHeight="1">
      <c r="A214" s="35"/>
      <c r="B214" s="35"/>
      <c r="C214" s="35"/>
      <c r="D214" s="35"/>
      <c r="E214" s="35"/>
      <c r="F214" s="35"/>
      <c r="G214" s="35"/>
      <c r="H214" s="68"/>
      <c r="I214" s="68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ht="35.25" customHeight="1">
      <c r="A215" s="35"/>
      <c r="B215" s="35"/>
      <c r="C215" s="35"/>
      <c r="D215" s="35"/>
      <c r="E215" s="35"/>
      <c r="F215" s="35"/>
      <c r="G215" s="35"/>
      <c r="H215" s="68"/>
      <c r="I215" s="68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ht="35.25" customHeight="1">
      <c r="A216" s="35"/>
      <c r="B216" s="35"/>
      <c r="C216" s="35"/>
      <c r="D216" s="35"/>
      <c r="E216" s="35"/>
      <c r="F216" s="35"/>
      <c r="G216" s="35"/>
      <c r="H216" s="68"/>
      <c r="I216" s="68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ht="35.25" customHeight="1">
      <c r="A217" s="35"/>
      <c r="B217" s="35"/>
      <c r="C217" s="35"/>
      <c r="D217" s="35"/>
      <c r="E217" s="35"/>
      <c r="F217" s="35"/>
      <c r="G217" s="35"/>
      <c r="H217" s="68"/>
      <c r="I217" s="68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ht="35.25" customHeight="1">
      <c r="A218" s="35"/>
      <c r="B218" s="35"/>
      <c r="C218" s="35"/>
      <c r="D218" s="35"/>
      <c r="E218" s="35"/>
      <c r="F218" s="35"/>
      <c r="G218" s="35"/>
      <c r="H218" s="68"/>
      <c r="I218" s="68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ht="35.25" customHeight="1">
      <c r="A219" s="35"/>
      <c r="B219" s="35"/>
      <c r="C219" s="35"/>
      <c r="D219" s="35"/>
      <c r="E219" s="35"/>
      <c r="F219" s="35"/>
      <c r="G219" s="35"/>
      <c r="H219" s="68"/>
      <c r="I219" s="68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ht="35.25" customHeight="1">
      <c r="A220" s="35"/>
      <c r="B220" s="35"/>
      <c r="C220" s="35"/>
      <c r="D220" s="35"/>
      <c r="E220" s="35"/>
      <c r="F220" s="35"/>
      <c r="G220" s="35"/>
      <c r="H220" s="68"/>
      <c r="I220" s="68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ht="35.25" customHeight="1">
      <c r="A221" s="35"/>
      <c r="B221" s="35"/>
      <c r="C221" s="35"/>
      <c r="D221" s="35"/>
      <c r="E221" s="35"/>
      <c r="F221" s="35"/>
      <c r="G221" s="35"/>
      <c r="H221" s="68"/>
      <c r="I221" s="68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ht="35.25" customHeight="1">
      <c r="A222" s="35"/>
      <c r="B222" s="35"/>
      <c r="C222" s="35"/>
      <c r="D222" s="35"/>
      <c r="E222" s="35"/>
      <c r="F222" s="35"/>
      <c r="G222" s="35"/>
      <c r="H222" s="68"/>
      <c r="I222" s="68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ht="35.25" customHeight="1">
      <c r="A223" s="35"/>
      <c r="B223" s="35"/>
      <c r="C223" s="35"/>
      <c r="D223" s="35"/>
      <c r="E223" s="35"/>
      <c r="F223" s="35"/>
      <c r="G223" s="35"/>
      <c r="H223" s="68"/>
      <c r="I223" s="68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ht="35.25" customHeight="1">
      <c r="A224" s="35"/>
      <c r="B224" s="35"/>
      <c r="C224" s="35"/>
      <c r="D224" s="35"/>
      <c r="E224" s="35"/>
      <c r="F224" s="35"/>
      <c r="G224" s="35"/>
      <c r="H224" s="68"/>
      <c r="I224" s="68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ht="35.25" customHeight="1">
      <c r="A225" s="35"/>
      <c r="B225" s="35"/>
      <c r="C225" s="35"/>
      <c r="D225" s="35"/>
      <c r="E225" s="35"/>
      <c r="F225" s="35"/>
      <c r="G225" s="35"/>
      <c r="H225" s="68"/>
      <c r="I225" s="68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ht="35.25" customHeight="1">
      <c r="A226" s="35"/>
      <c r="B226" s="35"/>
      <c r="C226" s="35"/>
      <c r="D226" s="35"/>
      <c r="E226" s="35"/>
      <c r="F226" s="35"/>
      <c r="G226" s="35"/>
      <c r="H226" s="68"/>
      <c r="I226" s="68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ht="35.25" customHeight="1">
      <c r="A227" s="35"/>
      <c r="B227" s="35"/>
      <c r="C227" s="35"/>
      <c r="D227" s="35"/>
      <c r="E227" s="35"/>
      <c r="F227" s="35"/>
      <c r="G227" s="35"/>
      <c r="H227" s="68"/>
      <c r="I227" s="68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ht="35.25" customHeight="1">
      <c r="A228" s="35"/>
      <c r="B228" s="35"/>
      <c r="C228" s="35"/>
      <c r="D228" s="35"/>
      <c r="E228" s="35"/>
      <c r="F228" s="35"/>
      <c r="G228" s="35"/>
      <c r="H228" s="68"/>
      <c r="I228" s="68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ht="35.25" customHeight="1">
      <c r="A229" s="35"/>
      <c r="B229" s="35"/>
      <c r="C229" s="35"/>
      <c r="D229" s="35"/>
      <c r="E229" s="35"/>
      <c r="F229" s="35"/>
      <c r="G229" s="35"/>
      <c r="H229" s="68"/>
      <c r="I229" s="68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ht="35.25" customHeight="1">
      <c r="A230" s="35"/>
      <c r="B230" s="35"/>
      <c r="C230" s="35"/>
      <c r="D230" s="35"/>
      <c r="E230" s="35"/>
      <c r="F230" s="35"/>
      <c r="G230" s="35"/>
      <c r="H230" s="68"/>
      <c r="I230" s="68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ht="35.25" customHeight="1">
      <c r="A231" s="35"/>
      <c r="B231" s="35"/>
      <c r="C231" s="35"/>
      <c r="D231" s="35"/>
      <c r="E231" s="35"/>
      <c r="F231" s="35"/>
      <c r="G231" s="35"/>
      <c r="H231" s="68"/>
      <c r="I231" s="68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ht="35.25" customHeight="1">
      <c r="A232" s="35"/>
      <c r="B232" s="35"/>
      <c r="C232" s="35"/>
      <c r="D232" s="35"/>
      <c r="E232" s="35"/>
      <c r="F232" s="35"/>
      <c r="G232" s="35"/>
      <c r="H232" s="68"/>
      <c r="I232" s="68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ht="35.25" customHeight="1">
      <c r="A233" s="35"/>
      <c r="B233" s="35"/>
      <c r="C233" s="35"/>
      <c r="D233" s="35"/>
      <c r="E233" s="35"/>
      <c r="F233" s="35"/>
      <c r="G233" s="35"/>
      <c r="H233" s="68"/>
      <c r="I233" s="68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ht="35.25" customHeight="1">
      <c r="A234" s="35"/>
      <c r="B234" s="35"/>
      <c r="C234" s="35"/>
      <c r="D234" s="35"/>
      <c r="E234" s="35"/>
      <c r="F234" s="35"/>
      <c r="G234" s="35"/>
      <c r="H234" s="68"/>
      <c r="I234" s="68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ht="35.25" customHeight="1">
      <c r="A235" s="35"/>
      <c r="B235" s="35"/>
      <c r="C235" s="35"/>
      <c r="D235" s="35"/>
      <c r="E235" s="35"/>
      <c r="F235" s="35"/>
      <c r="G235" s="35"/>
      <c r="H235" s="68"/>
      <c r="I235" s="68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ht="35.25" customHeight="1">
      <c r="A236" s="35"/>
      <c r="B236" s="35"/>
      <c r="C236" s="35"/>
      <c r="D236" s="35"/>
      <c r="E236" s="35"/>
      <c r="F236" s="35"/>
      <c r="G236" s="35"/>
      <c r="H236" s="68"/>
      <c r="I236" s="68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ht="35.25" customHeight="1">
      <c r="A237" s="35"/>
      <c r="B237" s="35"/>
      <c r="C237" s="35"/>
      <c r="D237" s="35"/>
      <c r="E237" s="35"/>
      <c r="F237" s="35"/>
      <c r="G237" s="35"/>
      <c r="H237" s="68"/>
      <c r="I237" s="68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ht="35.25" customHeight="1">
      <c r="A238" s="35"/>
      <c r="B238" s="35"/>
      <c r="C238" s="35"/>
      <c r="D238" s="35"/>
      <c r="E238" s="35"/>
      <c r="F238" s="35"/>
      <c r="G238" s="35"/>
      <c r="H238" s="68"/>
      <c r="I238" s="68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ht="35.25" customHeight="1">
      <c r="A239" s="35"/>
      <c r="B239" s="35"/>
      <c r="C239" s="35"/>
      <c r="D239" s="35"/>
      <c r="E239" s="35"/>
      <c r="F239" s="35"/>
      <c r="G239" s="35"/>
      <c r="H239" s="68"/>
      <c r="I239" s="68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ht="35.25" customHeight="1">
      <c r="A240" s="35"/>
      <c r="B240" s="35"/>
      <c r="C240" s="35"/>
      <c r="D240" s="35"/>
      <c r="E240" s="35"/>
      <c r="F240" s="35"/>
      <c r="G240" s="35"/>
      <c r="H240" s="68"/>
      <c r="I240" s="68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ht="35.25" customHeight="1">
      <c r="A241" s="35"/>
      <c r="B241" s="35"/>
      <c r="C241" s="35"/>
      <c r="D241" s="35"/>
      <c r="E241" s="35"/>
      <c r="F241" s="35"/>
      <c r="G241" s="35"/>
      <c r="H241" s="68"/>
      <c r="I241" s="68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ht="35.25" customHeight="1">
      <c r="A242" s="35"/>
      <c r="B242" s="35"/>
      <c r="C242" s="35"/>
      <c r="D242" s="35"/>
      <c r="E242" s="35"/>
      <c r="F242" s="35"/>
      <c r="G242" s="35"/>
      <c r="H242" s="68"/>
      <c r="I242" s="68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ht="35.25" customHeight="1">
      <c r="A243" s="35"/>
      <c r="B243" s="35"/>
      <c r="C243" s="35"/>
      <c r="D243" s="35"/>
      <c r="E243" s="35"/>
      <c r="F243" s="35"/>
      <c r="G243" s="35"/>
      <c r="H243" s="68"/>
      <c r="I243" s="68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ht="35.25" customHeight="1">
      <c r="A244" s="35"/>
      <c r="B244" s="35"/>
      <c r="C244" s="35"/>
      <c r="D244" s="35"/>
      <c r="E244" s="35"/>
      <c r="F244" s="35"/>
      <c r="G244" s="35"/>
      <c r="H244" s="68"/>
      <c r="I244" s="68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ht="35.25" customHeight="1">
      <c r="A245" s="35"/>
      <c r="B245" s="35"/>
      <c r="C245" s="35"/>
      <c r="D245" s="35"/>
      <c r="E245" s="35"/>
      <c r="F245" s="35"/>
      <c r="G245" s="35"/>
      <c r="H245" s="68"/>
      <c r="I245" s="68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ht="35.25" customHeight="1">
      <c r="A246" s="35"/>
      <c r="B246" s="35"/>
      <c r="C246" s="35"/>
      <c r="D246" s="35"/>
      <c r="E246" s="35"/>
      <c r="F246" s="35"/>
      <c r="G246" s="35"/>
      <c r="H246" s="68"/>
      <c r="I246" s="68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ht="35.25" customHeight="1">
      <c r="A247" s="35"/>
      <c r="B247" s="35"/>
      <c r="C247" s="35"/>
      <c r="D247" s="35"/>
      <c r="E247" s="35"/>
      <c r="F247" s="35"/>
      <c r="G247" s="35"/>
      <c r="H247" s="68"/>
      <c r="I247" s="68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ht="35.25" customHeight="1">
      <c r="A248" s="35"/>
      <c r="B248" s="35"/>
      <c r="C248" s="35"/>
      <c r="D248" s="35"/>
      <c r="E248" s="35"/>
      <c r="F248" s="35"/>
      <c r="G248" s="35"/>
      <c r="H248" s="68"/>
      <c r="I248" s="68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ht="35.25" customHeight="1">
      <c r="A249" s="35"/>
      <c r="B249" s="35"/>
      <c r="C249" s="35"/>
      <c r="D249" s="35"/>
      <c r="E249" s="35"/>
      <c r="F249" s="35"/>
      <c r="G249" s="35"/>
      <c r="H249" s="68"/>
      <c r="I249" s="68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ht="35.25" customHeight="1">
      <c r="A250" s="35"/>
      <c r="B250" s="35"/>
      <c r="C250" s="35"/>
      <c r="D250" s="35"/>
      <c r="E250" s="35"/>
      <c r="F250" s="35"/>
      <c r="G250" s="35"/>
      <c r="H250" s="68"/>
      <c r="I250" s="68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ht="35.25" customHeight="1">
      <c r="A251" s="35"/>
      <c r="B251" s="35"/>
      <c r="C251" s="35"/>
      <c r="D251" s="35"/>
      <c r="E251" s="35"/>
      <c r="F251" s="35"/>
      <c r="G251" s="35"/>
      <c r="H251" s="68"/>
      <c r="I251" s="68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ht="35.25" customHeight="1">
      <c r="A252" s="35"/>
      <c r="B252" s="35"/>
      <c r="C252" s="35"/>
      <c r="D252" s="35"/>
      <c r="E252" s="35"/>
      <c r="F252" s="35"/>
      <c r="G252" s="35"/>
      <c r="H252" s="68"/>
      <c r="I252" s="68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ht="35.25" customHeight="1">
      <c r="A253" s="35"/>
      <c r="B253" s="35"/>
      <c r="C253" s="35"/>
      <c r="D253" s="35"/>
      <c r="E253" s="35"/>
      <c r="F253" s="35"/>
      <c r="G253" s="35"/>
      <c r="H253" s="68"/>
      <c r="I253" s="68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ht="35.25" customHeight="1">
      <c r="A254" s="35"/>
      <c r="B254" s="35"/>
      <c r="C254" s="35"/>
      <c r="D254" s="35"/>
      <c r="E254" s="35"/>
      <c r="F254" s="35"/>
      <c r="G254" s="35"/>
      <c r="H254" s="68"/>
      <c r="I254" s="68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ht="35.25" customHeight="1">
      <c r="A255" s="35"/>
      <c r="B255" s="35"/>
      <c r="C255" s="35"/>
      <c r="D255" s="35"/>
      <c r="E255" s="35"/>
      <c r="F255" s="35"/>
      <c r="G255" s="35"/>
      <c r="H255" s="68"/>
      <c r="I255" s="68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ht="35.25" customHeight="1">
      <c r="A256" s="35"/>
      <c r="B256" s="35"/>
      <c r="C256" s="35"/>
      <c r="D256" s="35"/>
      <c r="E256" s="35"/>
      <c r="F256" s="35"/>
      <c r="G256" s="35"/>
      <c r="H256" s="68"/>
      <c r="I256" s="68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ht="35.25" customHeight="1">
      <c r="A257" s="35"/>
      <c r="B257" s="35"/>
      <c r="C257" s="35"/>
      <c r="D257" s="35"/>
      <c r="E257" s="35"/>
      <c r="F257" s="35"/>
      <c r="G257" s="35"/>
      <c r="H257" s="68"/>
      <c r="I257" s="68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ht="35.25" customHeight="1">
      <c r="A258" s="35"/>
      <c r="B258" s="35"/>
      <c r="C258" s="35"/>
      <c r="D258" s="35"/>
      <c r="E258" s="35"/>
      <c r="F258" s="35"/>
      <c r="G258" s="35"/>
      <c r="H258" s="68"/>
      <c r="I258" s="68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ht="35.25" customHeight="1">
      <c r="A259" s="35"/>
      <c r="B259" s="35"/>
      <c r="C259" s="35"/>
      <c r="D259" s="35"/>
      <c r="E259" s="35"/>
      <c r="F259" s="35"/>
      <c r="G259" s="35"/>
      <c r="H259" s="68"/>
      <c r="I259" s="68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ht="35.25" customHeight="1">
      <c r="A260" s="35"/>
      <c r="B260" s="35"/>
      <c r="C260" s="35"/>
      <c r="D260" s="35"/>
      <c r="E260" s="35"/>
      <c r="F260" s="35"/>
      <c r="G260" s="35"/>
      <c r="H260" s="68"/>
      <c r="I260" s="68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ht="35.25" customHeight="1">
      <c r="A261" s="35"/>
      <c r="B261" s="35"/>
      <c r="C261" s="35"/>
      <c r="D261" s="35"/>
      <c r="E261" s="35"/>
      <c r="F261" s="35"/>
      <c r="G261" s="35"/>
      <c r="H261" s="68"/>
      <c r="I261" s="68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ht="35.25" customHeight="1">
      <c r="A262" s="35"/>
      <c r="B262" s="35"/>
      <c r="C262" s="35"/>
      <c r="D262" s="35"/>
      <c r="E262" s="35"/>
      <c r="F262" s="35"/>
      <c r="G262" s="35"/>
      <c r="H262" s="68"/>
      <c r="I262" s="68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ht="35.25" customHeight="1">
      <c r="A263" s="35"/>
      <c r="B263" s="35"/>
      <c r="C263" s="35"/>
      <c r="D263" s="35"/>
      <c r="E263" s="35"/>
      <c r="F263" s="35"/>
      <c r="G263" s="35"/>
      <c r="H263" s="68"/>
      <c r="I263" s="68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ht="35.25" customHeight="1">
      <c r="A264" s="35"/>
      <c r="B264" s="35"/>
      <c r="C264" s="35"/>
      <c r="D264" s="35"/>
      <c r="E264" s="35"/>
      <c r="F264" s="35"/>
      <c r="G264" s="35"/>
      <c r="H264" s="68"/>
      <c r="I264" s="68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ht="35.25" customHeight="1">
      <c r="A265" s="35"/>
      <c r="B265" s="35"/>
      <c r="C265" s="35"/>
      <c r="D265" s="35"/>
      <c r="E265" s="35"/>
      <c r="F265" s="35"/>
      <c r="G265" s="35"/>
      <c r="H265" s="68"/>
      <c r="I265" s="68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ht="35.25" customHeight="1">
      <c r="A266" s="35"/>
      <c r="B266" s="35"/>
      <c r="C266" s="35"/>
      <c r="D266" s="35"/>
      <c r="E266" s="35"/>
      <c r="F266" s="35"/>
      <c r="G266" s="35"/>
      <c r="H266" s="68"/>
      <c r="I266" s="68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ht="35.25" customHeight="1">
      <c r="A267" s="35"/>
      <c r="B267" s="35"/>
      <c r="C267" s="35"/>
      <c r="D267" s="35"/>
      <c r="E267" s="35"/>
      <c r="F267" s="35"/>
      <c r="G267" s="35"/>
      <c r="H267" s="68"/>
      <c r="I267" s="68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ht="35.25" customHeight="1">
      <c r="A268" s="35"/>
      <c r="B268" s="35"/>
      <c r="C268" s="35"/>
      <c r="D268" s="35"/>
      <c r="E268" s="35"/>
      <c r="F268" s="35"/>
      <c r="G268" s="35"/>
      <c r="H268" s="68"/>
      <c r="I268" s="68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ht="35.25" customHeight="1">
      <c r="A269" s="35"/>
      <c r="B269" s="35"/>
      <c r="C269" s="35"/>
      <c r="D269" s="35"/>
      <c r="E269" s="35"/>
      <c r="F269" s="35"/>
      <c r="G269" s="35"/>
      <c r="H269" s="68"/>
      <c r="I269" s="68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35.25" customHeight="1">
      <c r="A270" s="35"/>
      <c r="B270" s="35"/>
      <c r="C270" s="35"/>
      <c r="D270" s="35"/>
      <c r="E270" s="35"/>
      <c r="F270" s="35"/>
      <c r="G270" s="35"/>
      <c r="H270" s="68"/>
      <c r="I270" s="68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ht="35.25" customHeight="1">
      <c r="A271" s="35"/>
      <c r="B271" s="35"/>
      <c r="C271" s="35"/>
      <c r="D271" s="35"/>
      <c r="E271" s="35"/>
      <c r="F271" s="35"/>
      <c r="G271" s="35"/>
      <c r="H271" s="68"/>
      <c r="I271" s="68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ht="35.25" customHeight="1">
      <c r="A272" s="35"/>
      <c r="B272" s="35"/>
      <c r="C272" s="35"/>
      <c r="D272" s="35"/>
      <c r="E272" s="35"/>
      <c r="F272" s="35"/>
      <c r="G272" s="35"/>
      <c r="H272" s="68"/>
      <c r="I272" s="68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ht="35.25" customHeight="1">
      <c r="A273" s="35"/>
      <c r="B273" s="35"/>
      <c r="C273" s="35"/>
      <c r="D273" s="35"/>
      <c r="E273" s="35"/>
      <c r="F273" s="35"/>
      <c r="G273" s="35"/>
      <c r="H273" s="68"/>
      <c r="I273" s="68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35.25" customHeight="1">
      <c r="A274" s="35"/>
      <c r="B274" s="35"/>
      <c r="C274" s="35"/>
      <c r="D274" s="35"/>
      <c r="E274" s="35"/>
      <c r="F274" s="35"/>
      <c r="G274" s="35"/>
      <c r="H274" s="68"/>
      <c r="I274" s="68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ht="35.25" customHeight="1">
      <c r="A275" s="35"/>
      <c r="B275" s="35"/>
      <c r="C275" s="35"/>
      <c r="D275" s="35"/>
      <c r="E275" s="35"/>
      <c r="F275" s="35"/>
      <c r="G275" s="35"/>
      <c r="H275" s="68"/>
      <c r="I275" s="68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ht="35.25" customHeight="1">
      <c r="A276" s="35"/>
      <c r="B276" s="35"/>
      <c r="C276" s="35"/>
      <c r="D276" s="35"/>
      <c r="E276" s="35"/>
      <c r="F276" s="35"/>
      <c r="G276" s="35"/>
      <c r="H276" s="68"/>
      <c r="I276" s="68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ht="35.25" customHeight="1">
      <c r="A277" s="35"/>
      <c r="B277" s="35"/>
      <c r="C277" s="35"/>
      <c r="D277" s="35"/>
      <c r="E277" s="35"/>
      <c r="F277" s="35"/>
      <c r="G277" s="35"/>
      <c r="H277" s="68"/>
      <c r="I277" s="68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ht="35.25" customHeight="1">
      <c r="A278" s="35"/>
      <c r="B278" s="35"/>
      <c r="C278" s="35"/>
      <c r="D278" s="35"/>
      <c r="E278" s="35"/>
      <c r="F278" s="35"/>
      <c r="G278" s="35"/>
      <c r="H278" s="68"/>
      <c r="I278" s="68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ht="35.25" customHeight="1">
      <c r="A279" s="35"/>
      <c r="B279" s="35"/>
      <c r="C279" s="35"/>
      <c r="D279" s="35"/>
      <c r="E279" s="35"/>
      <c r="F279" s="35"/>
      <c r="G279" s="35"/>
      <c r="H279" s="68"/>
      <c r="I279" s="68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ht="35.25" customHeight="1">
      <c r="A280" s="35"/>
      <c r="B280" s="35"/>
      <c r="C280" s="35"/>
      <c r="D280" s="35"/>
      <c r="E280" s="35"/>
      <c r="F280" s="35"/>
      <c r="G280" s="35"/>
      <c r="H280" s="68"/>
      <c r="I280" s="68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ht="35.25" customHeight="1">
      <c r="A281" s="35"/>
      <c r="B281" s="35"/>
      <c r="C281" s="35"/>
      <c r="D281" s="35"/>
      <c r="E281" s="35"/>
      <c r="F281" s="35"/>
      <c r="G281" s="35"/>
      <c r="H281" s="68"/>
      <c r="I281" s="68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ht="35.25" customHeight="1">
      <c r="A282" s="35"/>
      <c r="B282" s="35"/>
      <c r="C282" s="35"/>
      <c r="D282" s="35"/>
      <c r="E282" s="35"/>
      <c r="F282" s="35"/>
      <c r="G282" s="35"/>
      <c r="H282" s="68"/>
      <c r="I282" s="68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ht="35.25" customHeight="1">
      <c r="A283" s="35"/>
      <c r="B283" s="35"/>
      <c r="C283" s="35"/>
      <c r="D283" s="35"/>
      <c r="E283" s="35"/>
      <c r="F283" s="35"/>
      <c r="G283" s="35"/>
      <c r="H283" s="68"/>
      <c r="I283" s="68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ht="35.25" customHeight="1">
      <c r="A284" s="35"/>
      <c r="B284" s="35"/>
      <c r="C284" s="35"/>
      <c r="D284" s="35"/>
      <c r="E284" s="35"/>
      <c r="F284" s="35"/>
      <c r="G284" s="35"/>
      <c r="H284" s="68"/>
      <c r="I284" s="68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ht="35.25" customHeight="1">
      <c r="A285" s="35"/>
      <c r="B285" s="35"/>
      <c r="C285" s="35"/>
      <c r="D285" s="35"/>
      <c r="E285" s="35"/>
      <c r="F285" s="35"/>
      <c r="G285" s="35"/>
      <c r="H285" s="68"/>
      <c r="I285" s="68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ht="35.25" customHeight="1">
      <c r="A286" s="35"/>
      <c r="B286" s="35"/>
      <c r="C286" s="35"/>
      <c r="D286" s="35"/>
      <c r="E286" s="35"/>
      <c r="F286" s="35"/>
      <c r="G286" s="35"/>
      <c r="H286" s="68"/>
      <c r="I286" s="68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ht="35.25" customHeight="1">
      <c r="A287" s="35"/>
      <c r="B287" s="35"/>
      <c r="C287" s="35"/>
      <c r="D287" s="35"/>
      <c r="E287" s="35"/>
      <c r="F287" s="35"/>
      <c r="G287" s="35"/>
      <c r="H287" s="68"/>
      <c r="I287" s="68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ht="35.25" customHeight="1">
      <c r="A288" s="35"/>
      <c r="B288" s="35"/>
      <c r="C288" s="35"/>
      <c r="D288" s="35"/>
      <c r="E288" s="35"/>
      <c r="F288" s="35"/>
      <c r="G288" s="35"/>
      <c r="H288" s="68"/>
      <c r="I288" s="68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ht="35.25" customHeight="1">
      <c r="A289" s="35"/>
      <c r="B289" s="35"/>
      <c r="C289" s="35"/>
      <c r="D289" s="35"/>
      <c r="E289" s="35"/>
      <c r="F289" s="35"/>
      <c r="G289" s="35"/>
      <c r="H289" s="68"/>
      <c r="I289" s="68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ht="35.25" customHeight="1">
      <c r="A290" s="35"/>
      <c r="B290" s="35"/>
      <c r="C290" s="35"/>
      <c r="D290" s="35"/>
      <c r="E290" s="35"/>
      <c r="F290" s="35"/>
      <c r="G290" s="35"/>
      <c r="H290" s="68"/>
      <c r="I290" s="68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ht="35.25" customHeight="1">
      <c r="A291" s="35"/>
      <c r="B291" s="35"/>
      <c r="C291" s="35"/>
      <c r="D291" s="35"/>
      <c r="E291" s="35"/>
      <c r="F291" s="35"/>
      <c r="G291" s="35"/>
      <c r="H291" s="68"/>
      <c r="I291" s="68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ht="35.25" customHeight="1">
      <c r="A292" s="35"/>
      <c r="B292" s="35"/>
      <c r="C292" s="35"/>
      <c r="D292" s="35"/>
      <c r="E292" s="35"/>
      <c r="F292" s="35"/>
      <c r="G292" s="35"/>
      <c r="H292" s="68"/>
      <c r="I292" s="68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ht="35.25" customHeight="1">
      <c r="A293" s="35"/>
      <c r="B293" s="35"/>
      <c r="C293" s="35"/>
      <c r="D293" s="35"/>
      <c r="E293" s="35"/>
      <c r="F293" s="35"/>
      <c r="G293" s="35"/>
      <c r="H293" s="68"/>
      <c r="I293" s="68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ht="35.25" customHeight="1">
      <c r="A294" s="35"/>
      <c r="B294" s="35"/>
      <c r="C294" s="35"/>
      <c r="D294" s="35"/>
      <c r="E294" s="35"/>
      <c r="F294" s="35"/>
      <c r="G294" s="35"/>
      <c r="H294" s="68"/>
      <c r="I294" s="68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ht="35.25" customHeight="1">
      <c r="A295" s="35"/>
      <c r="B295" s="35"/>
      <c r="C295" s="35"/>
      <c r="D295" s="35"/>
      <c r="E295" s="35"/>
      <c r="F295" s="35"/>
      <c r="G295" s="35"/>
      <c r="H295" s="68"/>
      <c r="I295" s="68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ht="35.25" customHeight="1">
      <c r="A296" s="35"/>
      <c r="B296" s="35"/>
      <c r="C296" s="35"/>
      <c r="D296" s="35"/>
      <c r="E296" s="35"/>
      <c r="F296" s="35"/>
      <c r="G296" s="35"/>
      <c r="H296" s="68"/>
      <c r="I296" s="68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ht="35.25" customHeight="1">
      <c r="A297" s="35"/>
      <c r="B297" s="35"/>
      <c r="C297" s="35"/>
      <c r="D297" s="35"/>
      <c r="E297" s="35"/>
      <c r="F297" s="35"/>
      <c r="G297" s="35"/>
      <c r="H297" s="68"/>
      <c r="I297" s="68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ht="35.25" customHeight="1">
      <c r="A298" s="35"/>
      <c r="B298" s="35"/>
      <c r="C298" s="35"/>
      <c r="D298" s="35"/>
      <c r="E298" s="35"/>
      <c r="F298" s="35"/>
      <c r="G298" s="35"/>
      <c r="H298" s="68"/>
      <c r="I298" s="68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35.25" customHeight="1">
      <c r="A299" s="35"/>
      <c r="B299" s="35"/>
      <c r="C299" s="35"/>
      <c r="D299" s="35"/>
      <c r="E299" s="35"/>
      <c r="F299" s="35"/>
      <c r="G299" s="35"/>
      <c r="H299" s="68"/>
      <c r="I299" s="68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ht="35.25" customHeight="1">
      <c r="A300" s="35"/>
      <c r="B300" s="35"/>
      <c r="C300" s="35"/>
      <c r="D300" s="35"/>
      <c r="E300" s="35"/>
      <c r="F300" s="35"/>
      <c r="G300" s="35"/>
      <c r="H300" s="68"/>
      <c r="I300" s="68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ht="35.25" customHeight="1">
      <c r="A301" s="35"/>
      <c r="B301" s="35"/>
      <c r="C301" s="35"/>
      <c r="D301" s="35"/>
      <c r="E301" s="35"/>
      <c r="F301" s="35"/>
      <c r="G301" s="35"/>
      <c r="H301" s="68"/>
      <c r="I301" s="68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ht="35.25" customHeight="1">
      <c r="A302" s="35"/>
      <c r="B302" s="35"/>
      <c r="C302" s="35"/>
      <c r="D302" s="35"/>
      <c r="E302" s="35"/>
      <c r="F302" s="35"/>
      <c r="G302" s="35"/>
      <c r="H302" s="68"/>
      <c r="I302" s="68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35.25" customHeight="1">
      <c r="A303" s="35"/>
      <c r="B303" s="35"/>
      <c r="C303" s="35"/>
      <c r="D303" s="35"/>
      <c r="E303" s="35"/>
      <c r="F303" s="35"/>
      <c r="G303" s="35"/>
      <c r="H303" s="68"/>
      <c r="I303" s="68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ht="35.25" customHeight="1">
      <c r="A304" s="35"/>
      <c r="B304" s="35"/>
      <c r="C304" s="35"/>
      <c r="D304" s="35"/>
      <c r="E304" s="35"/>
      <c r="F304" s="35"/>
      <c r="G304" s="35"/>
      <c r="H304" s="68"/>
      <c r="I304" s="68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ht="35.25" customHeight="1">
      <c r="A305" s="35"/>
      <c r="B305" s="35"/>
      <c r="C305" s="35"/>
      <c r="D305" s="35"/>
      <c r="E305" s="35"/>
      <c r="F305" s="35"/>
      <c r="G305" s="35"/>
      <c r="H305" s="68"/>
      <c r="I305" s="68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ht="35.25" customHeight="1">
      <c r="A306" s="35"/>
      <c r="B306" s="35"/>
      <c r="C306" s="35"/>
      <c r="D306" s="35"/>
      <c r="E306" s="35"/>
      <c r="F306" s="35"/>
      <c r="G306" s="35"/>
      <c r="H306" s="68"/>
      <c r="I306" s="68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ht="35.25" customHeight="1">
      <c r="A307" s="35"/>
      <c r="B307" s="35"/>
      <c r="C307" s="35"/>
      <c r="D307" s="35"/>
      <c r="E307" s="35"/>
      <c r="F307" s="35"/>
      <c r="G307" s="35"/>
      <c r="H307" s="68"/>
      <c r="I307" s="68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ht="35.25" customHeight="1">
      <c r="A308" s="35"/>
      <c r="B308" s="35"/>
      <c r="C308" s="35"/>
      <c r="D308" s="35"/>
      <c r="E308" s="35"/>
      <c r="F308" s="35"/>
      <c r="G308" s="35"/>
      <c r="H308" s="68"/>
      <c r="I308" s="68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ht="35.25" customHeight="1">
      <c r="A309" s="35"/>
      <c r="B309" s="35"/>
      <c r="C309" s="35"/>
      <c r="D309" s="35"/>
      <c r="E309" s="35"/>
      <c r="F309" s="35"/>
      <c r="G309" s="35"/>
      <c r="H309" s="68"/>
      <c r="I309" s="68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ht="35.25" customHeight="1">
      <c r="A310" s="35"/>
      <c r="B310" s="35"/>
      <c r="C310" s="35"/>
      <c r="D310" s="35"/>
      <c r="E310" s="35"/>
      <c r="F310" s="35"/>
      <c r="G310" s="35"/>
      <c r="H310" s="68"/>
      <c r="I310" s="68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ht="35.25" customHeight="1">
      <c r="A311" s="35"/>
      <c r="B311" s="35"/>
      <c r="C311" s="35"/>
      <c r="D311" s="35"/>
      <c r="E311" s="35"/>
      <c r="F311" s="35"/>
      <c r="G311" s="35"/>
      <c r="H311" s="68"/>
      <c r="I311" s="68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ht="35.25" customHeight="1">
      <c r="A312" s="35"/>
      <c r="B312" s="35"/>
      <c r="C312" s="35"/>
      <c r="D312" s="35"/>
      <c r="E312" s="35"/>
      <c r="F312" s="35"/>
      <c r="G312" s="35"/>
      <c r="H312" s="68"/>
      <c r="I312" s="68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ht="35.25" customHeight="1">
      <c r="A313" s="35"/>
      <c r="B313" s="35"/>
      <c r="C313" s="35"/>
      <c r="D313" s="35"/>
      <c r="E313" s="35"/>
      <c r="F313" s="35"/>
      <c r="G313" s="35"/>
      <c r="H313" s="68"/>
      <c r="I313" s="68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ht="35.25" customHeight="1">
      <c r="A314" s="35"/>
      <c r="B314" s="35"/>
      <c r="C314" s="35"/>
      <c r="D314" s="35"/>
      <c r="E314" s="35"/>
      <c r="F314" s="35"/>
      <c r="G314" s="35"/>
      <c r="H314" s="68"/>
      <c r="I314" s="68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ht="35.25" customHeight="1">
      <c r="A315" s="35"/>
      <c r="B315" s="35"/>
      <c r="C315" s="35"/>
      <c r="D315" s="35"/>
      <c r="E315" s="35"/>
      <c r="F315" s="35"/>
      <c r="G315" s="35"/>
      <c r="H315" s="68"/>
      <c r="I315" s="68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ht="35.25" customHeight="1">
      <c r="A316" s="35"/>
      <c r="B316" s="35"/>
      <c r="C316" s="35"/>
      <c r="D316" s="35"/>
      <c r="E316" s="35"/>
      <c r="F316" s="35"/>
      <c r="G316" s="35"/>
      <c r="H316" s="68"/>
      <c r="I316" s="68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ht="35.25" customHeight="1">
      <c r="A317" s="35"/>
      <c r="B317" s="35"/>
      <c r="C317" s="35"/>
      <c r="D317" s="35"/>
      <c r="E317" s="35"/>
      <c r="F317" s="35"/>
      <c r="G317" s="35"/>
      <c r="H317" s="68"/>
      <c r="I317" s="68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ht="35.25" customHeight="1">
      <c r="A318" s="35"/>
      <c r="B318" s="35"/>
      <c r="C318" s="35"/>
      <c r="D318" s="35"/>
      <c r="E318" s="35"/>
      <c r="F318" s="35"/>
      <c r="G318" s="35"/>
      <c r="H318" s="68"/>
      <c r="I318" s="68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ht="35.25" customHeight="1">
      <c r="A319" s="35"/>
      <c r="B319" s="35"/>
      <c r="C319" s="35"/>
      <c r="D319" s="35"/>
      <c r="E319" s="35"/>
      <c r="F319" s="35"/>
      <c r="G319" s="35"/>
      <c r="H319" s="68"/>
      <c r="I319" s="68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ht="35.25" customHeight="1">
      <c r="A320" s="35"/>
      <c r="B320" s="35"/>
      <c r="C320" s="35"/>
      <c r="D320" s="35"/>
      <c r="E320" s="35"/>
      <c r="F320" s="35"/>
      <c r="G320" s="35"/>
      <c r="H320" s="68"/>
      <c r="I320" s="68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ht="35.25" customHeight="1">
      <c r="A321" s="35"/>
      <c r="B321" s="35"/>
      <c r="C321" s="35"/>
      <c r="D321" s="35"/>
      <c r="E321" s="35"/>
      <c r="F321" s="35"/>
      <c r="G321" s="35"/>
      <c r="H321" s="68"/>
      <c r="I321" s="68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ht="35.25" customHeight="1">
      <c r="A322" s="35"/>
      <c r="B322" s="35"/>
      <c r="C322" s="35"/>
      <c r="D322" s="35"/>
      <c r="E322" s="35"/>
      <c r="F322" s="35"/>
      <c r="G322" s="35"/>
      <c r="H322" s="68"/>
      <c r="I322" s="68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ht="35.25" customHeight="1">
      <c r="A323" s="35"/>
      <c r="B323" s="35"/>
      <c r="C323" s="35"/>
      <c r="D323" s="35"/>
      <c r="E323" s="35"/>
      <c r="F323" s="35"/>
      <c r="G323" s="35"/>
      <c r="H323" s="68"/>
      <c r="I323" s="68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ht="35.25" customHeight="1">
      <c r="A324" s="35"/>
      <c r="B324" s="35"/>
      <c r="C324" s="35"/>
      <c r="D324" s="35"/>
      <c r="E324" s="35"/>
      <c r="F324" s="35"/>
      <c r="G324" s="35"/>
      <c r="H324" s="68"/>
      <c r="I324" s="68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ht="35.25" customHeight="1">
      <c r="A325" s="35"/>
      <c r="B325" s="35"/>
      <c r="C325" s="35"/>
      <c r="D325" s="35"/>
      <c r="E325" s="35"/>
      <c r="F325" s="35"/>
      <c r="G325" s="35"/>
      <c r="H325" s="68"/>
      <c r="I325" s="68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ht="35.25" customHeight="1">
      <c r="A326" s="35"/>
      <c r="B326" s="35"/>
      <c r="C326" s="35"/>
      <c r="D326" s="35"/>
      <c r="E326" s="35"/>
      <c r="F326" s="35"/>
      <c r="G326" s="35"/>
      <c r="H326" s="68"/>
      <c r="I326" s="68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ht="35.25" customHeight="1">
      <c r="A327" s="35"/>
      <c r="B327" s="35"/>
      <c r="C327" s="35"/>
      <c r="D327" s="35"/>
      <c r="E327" s="35"/>
      <c r="F327" s="35"/>
      <c r="G327" s="35"/>
      <c r="H327" s="68"/>
      <c r="I327" s="68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ht="35.25" customHeight="1">
      <c r="A328" s="35"/>
      <c r="B328" s="35"/>
      <c r="C328" s="35"/>
      <c r="D328" s="35"/>
      <c r="E328" s="35"/>
      <c r="F328" s="35"/>
      <c r="G328" s="35"/>
      <c r="H328" s="68"/>
      <c r="I328" s="68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ht="35.25" customHeight="1">
      <c r="A329" s="35"/>
      <c r="B329" s="35"/>
      <c r="C329" s="35"/>
      <c r="D329" s="35"/>
      <c r="E329" s="35"/>
      <c r="F329" s="35"/>
      <c r="G329" s="35"/>
      <c r="H329" s="68"/>
      <c r="I329" s="68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ht="35.25" customHeight="1">
      <c r="A330" s="35"/>
      <c r="B330" s="35"/>
      <c r="C330" s="35"/>
      <c r="D330" s="35"/>
      <c r="E330" s="35"/>
      <c r="F330" s="35"/>
      <c r="G330" s="35"/>
      <c r="H330" s="68"/>
      <c r="I330" s="68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ht="35.25" customHeight="1">
      <c r="A331" s="35"/>
      <c r="B331" s="35"/>
      <c r="C331" s="35"/>
      <c r="D331" s="35"/>
      <c r="E331" s="35"/>
      <c r="F331" s="35"/>
      <c r="G331" s="35"/>
      <c r="H331" s="68"/>
      <c r="I331" s="68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ht="35.25" customHeight="1">
      <c r="A332" s="35"/>
      <c r="B332" s="35"/>
      <c r="C332" s="35"/>
      <c r="D332" s="35"/>
      <c r="E332" s="35"/>
      <c r="F332" s="35"/>
      <c r="G332" s="35"/>
      <c r="H332" s="68"/>
      <c r="I332" s="68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ht="35.25" customHeight="1">
      <c r="A333" s="35"/>
      <c r="B333" s="35"/>
      <c r="C333" s="35"/>
      <c r="D333" s="35"/>
      <c r="E333" s="35"/>
      <c r="F333" s="35"/>
      <c r="G333" s="35"/>
      <c r="H333" s="68"/>
      <c r="I333" s="68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ht="35.25" customHeight="1">
      <c r="A334" s="35"/>
      <c r="B334" s="35"/>
      <c r="C334" s="35"/>
      <c r="D334" s="35"/>
      <c r="E334" s="35"/>
      <c r="F334" s="35"/>
      <c r="G334" s="35"/>
      <c r="H334" s="68"/>
      <c r="I334" s="68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ht="35.25" customHeight="1">
      <c r="A335" s="35"/>
      <c r="B335" s="35"/>
      <c r="C335" s="35"/>
      <c r="D335" s="35"/>
      <c r="E335" s="35"/>
      <c r="F335" s="35"/>
      <c r="G335" s="35"/>
      <c r="H335" s="68"/>
      <c r="I335" s="68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ht="35.25" customHeight="1">
      <c r="A336" s="35"/>
      <c r="B336" s="35"/>
      <c r="C336" s="35"/>
      <c r="D336" s="35"/>
      <c r="E336" s="35"/>
      <c r="F336" s="35"/>
      <c r="G336" s="35"/>
      <c r="H336" s="68"/>
      <c r="I336" s="68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ht="35.25" customHeight="1">
      <c r="A337" s="35"/>
      <c r="B337" s="35"/>
      <c r="C337" s="35"/>
      <c r="D337" s="35"/>
      <c r="E337" s="35"/>
      <c r="F337" s="35"/>
      <c r="G337" s="35"/>
      <c r="H337" s="68"/>
      <c r="I337" s="68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ht="35.25" customHeight="1">
      <c r="A338" s="35"/>
      <c r="B338" s="35"/>
      <c r="C338" s="35"/>
      <c r="D338" s="35"/>
      <c r="E338" s="35"/>
      <c r="F338" s="35"/>
      <c r="G338" s="35"/>
      <c r="H338" s="68"/>
      <c r="I338" s="68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ht="35.25" customHeight="1">
      <c r="A339" s="35"/>
      <c r="B339" s="35"/>
      <c r="C339" s="35"/>
      <c r="D339" s="35"/>
      <c r="E339" s="35"/>
      <c r="F339" s="35"/>
      <c r="G339" s="35"/>
      <c r="H339" s="68"/>
      <c r="I339" s="68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ht="35.25" customHeight="1">
      <c r="A340" s="35"/>
      <c r="B340" s="35"/>
      <c r="C340" s="35"/>
      <c r="D340" s="35"/>
      <c r="E340" s="35"/>
      <c r="F340" s="35"/>
      <c r="G340" s="35"/>
      <c r="H340" s="68"/>
      <c r="I340" s="68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ht="35.25" customHeight="1">
      <c r="A341" s="35"/>
      <c r="B341" s="35"/>
      <c r="C341" s="35"/>
      <c r="D341" s="35"/>
      <c r="E341" s="35"/>
      <c r="F341" s="35"/>
      <c r="G341" s="35"/>
      <c r="H341" s="68"/>
      <c r="I341" s="68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ht="35.25" customHeight="1">
      <c r="A342" s="35"/>
      <c r="B342" s="35"/>
      <c r="C342" s="35"/>
      <c r="D342" s="35"/>
      <c r="E342" s="35"/>
      <c r="F342" s="35"/>
      <c r="G342" s="35"/>
      <c r="H342" s="68"/>
      <c r="I342" s="68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ht="35.25" customHeight="1">
      <c r="A343" s="35"/>
      <c r="B343" s="35"/>
      <c r="C343" s="35"/>
      <c r="D343" s="35"/>
      <c r="E343" s="35"/>
      <c r="F343" s="35"/>
      <c r="G343" s="35"/>
      <c r="H343" s="68"/>
      <c r="I343" s="68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ht="35.25" customHeight="1">
      <c r="A344" s="35"/>
      <c r="B344" s="35"/>
      <c r="C344" s="35"/>
      <c r="D344" s="35"/>
      <c r="E344" s="35"/>
      <c r="F344" s="35"/>
      <c r="G344" s="35"/>
      <c r="H344" s="68"/>
      <c r="I344" s="68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ht="35.25" customHeight="1">
      <c r="A345" s="35"/>
      <c r="B345" s="35"/>
      <c r="C345" s="35"/>
      <c r="D345" s="35"/>
      <c r="E345" s="35"/>
      <c r="F345" s="35"/>
      <c r="G345" s="35"/>
      <c r="H345" s="68"/>
      <c r="I345" s="68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ht="35.25" customHeight="1">
      <c r="A346" s="35"/>
      <c r="B346" s="35"/>
      <c r="C346" s="35"/>
      <c r="D346" s="35"/>
      <c r="E346" s="35"/>
      <c r="F346" s="35"/>
      <c r="G346" s="35"/>
      <c r="H346" s="68"/>
      <c r="I346" s="68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ht="35.25" customHeight="1">
      <c r="A347" s="35"/>
      <c r="B347" s="35"/>
      <c r="C347" s="35"/>
      <c r="D347" s="35"/>
      <c r="E347" s="35"/>
      <c r="F347" s="35"/>
      <c r="G347" s="35"/>
      <c r="H347" s="68"/>
      <c r="I347" s="68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ht="35.25" customHeight="1">
      <c r="A348" s="35"/>
      <c r="B348" s="35"/>
      <c r="C348" s="35"/>
      <c r="D348" s="35"/>
      <c r="E348" s="35"/>
      <c r="F348" s="35"/>
      <c r="G348" s="35"/>
      <c r="H348" s="68"/>
      <c r="I348" s="68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35.25" customHeight="1">
      <c r="A349" s="35"/>
      <c r="B349" s="35"/>
      <c r="C349" s="35"/>
      <c r="D349" s="35"/>
      <c r="E349" s="35"/>
      <c r="F349" s="35"/>
      <c r="G349" s="35"/>
      <c r="H349" s="68"/>
      <c r="I349" s="68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ht="35.25" customHeight="1">
      <c r="A350" s="35"/>
      <c r="B350" s="35"/>
      <c r="C350" s="35"/>
      <c r="D350" s="35"/>
      <c r="E350" s="35"/>
      <c r="F350" s="35"/>
      <c r="G350" s="35"/>
      <c r="H350" s="68"/>
      <c r="I350" s="68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ht="35.25" customHeight="1">
      <c r="A351" s="35"/>
      <c r="B351" s="35"/>
      <c r="C351" s="35"/>
      <c r="D351" s="35"/>
      <c r="E351" s="35"/>
      <c r="F351" s="35"/>
      <c r="G351" s="35"/>
      <c r="H351" s="68"/>
      <c r="I351" s="68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ht="35.25" customHeight="1">
      <c r="A352" s="35"/>
      <c r="B352" s="35"/>
      <c r="C352" s="35"/>
      <c r="D352" s="35"/>
      <c r="E352" s="35"/>
      <c r="F352" s="35"/>
      <c r="G352" s="35"/>
      <c r="H352" s="68"/>
      <c r="I352" s="68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ht="35.25" customHeight="1">
      <c r="A353" s="35"/>
      <c r="B353" s="35"/>
      <c r="C353" s="35"/>
      <c r="D353" s="35"/>
      <c r="E353" s="35"/>
      <c r="F353" s="35"/>
      <c r="G353" s="35"/>
      <c r="H353" s="68"/>
      <c r="I353" s="68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ht="35.25" customHeight="1">
      <c r="A354" s="35"/>
      <c r="B354" s="35"/>
      <c r="C354" s="35"/>
      <c r="D354" s="35"/>
      <c r="E354" s="35"/>
      <c r="F354" s="35"/>
      <c r="G354" s="35"/>
      <c r="H354" s="68"/>
      <c r="I354" s="68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ht="35.25" customHeight="1">
      <c r="A355" s="35"/>
      <c r="B355" s="35"/>
      <c r="C355" s="35"/>
      <c r="D355" s="35"/>
      <c r="E355" s="35"/>
      <c r="F355" s="35"/>
      <c r="G355" s="35"/>
      <c r="H355" s="68"/>
      <c r="I355" s="68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ht="35.25" customHeight="1">
      <c r="A356" s="35"/>
      <c r="B356" s="35"/>
      <c r="C356" s="35"/>
      <c r="D356" s="35"/>
      <c r="E356" s="35"/>
      <c r="F356" s="35"/>
      <c r="G356" s="35"/>
      <c r="H356" s="68"/>
      <c r="I356" s="68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ht="35.25" customHeight="1">
      <c r="A357" s="35"/>
      <c r="B357" s="35"/>
      <c r="C357" s="35"/>
      <c r="D357" s="35"/>
      <c r="E357" s="35"/>
      <c r="F357" s="35"/>
      <c r="G357" s="35"/>
      <c r="H357" s="68"/>
      <c r="I357" s="68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ht="35.25" customHeight="1">
      <c r="A358" s="35"/>
      <c r="B358" s="35"/>
      <c r="C358" s="35"/>
      <c r="D358" s="35"/>
      <c r="E358" s="35"/>
      <c r="F358" s="35"/>
      <c r="G358" s="35"/>
      <c r="H358" s="68"/>
      <c r="I358" s="68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ht="35.25" customHeight="1">
      <c r="A359" s="35"/>
      <c r="B359" s="35"/>
      <c r="C359" s="35"/>
      <c r="D359" s="35"/>
      <c r="E359" s="35"/>
      <c r="F359" s="35"/>
      <c r="G359" s="35"/>
      <c r="H359" s="68"/>
      <c r="I359" s="68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ht="35.25" customHeight="1">
      <c r="A360" s="35"/>
      <c r="B360" s="35"/>
      <c r="C360" s="35"/>
      <c r="D360" s="35"/>
      <c r="E360" s="35"/>
      <c r="F360" s="35"/>
      <c r="G360" s="35"/>
      <c r="H360" s="68"/>
      <c r="I360" s="68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ht="35.25" customHeight="1">
      <c r="A361" s="35"/>
      <c r="B361" s="35"/>
      <c r="C361" s="35"/>
      <c r="D361" s="35"/>
      <c r="E361" s="35"/>
      <c r="F361" s="35"/>
      <c r="G361" s="35"/>
      <c r="H361" s="68"/>
      <c r="I361" s="68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ht="35.25" customHeight="1">
      <c r="A362" s="35"/>
      <c r="B362" s="35"/>
      <c r="C362" s="35"/>
      <c r="D362" s="35"/>
      <c r="E362" s="35"/>
      <c r="F362" s="35"/>
      <c r="G362" s="35"/>
      <c r="H362" s="68"/>
      <c r="I362" s="68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ht="35.25" customHeight="1">
      <c r="A363" s="35"/>
      <c r="B363" s="35"/>
      <c r="C363" s="35"/>
      <c r="D363" s="35"/>
      <c r="E363" s="35"/>
      <c r="F363" s="35"/>
      <c r="G363" s="35"/>
      <c r="H363" s="68"/>
      <c r="I363" s="68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ht="35.25" customHeight="1">
      <c r="A364" s="35"/>
      <c r="B364" s="35"/>
      <c r="C364" s="35"/>
      <c r="D364" s="35"/>
      <c r="E364" s="35"/>
      <c r="F364" s="35"/>
      <c r="G364" s="35"/>
      <c r="H364" s="68"/>
      <c r="I364" s="68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ht="35.25" customHeight="1">
      <c r="A365" s="35"/>
      <c r="B365" s="35"/>
      <c r="C365" s="35"/>
      <c r="D365" s="35"/>
      <c r="E365" s="35"/>
      <c r="F365" s="35"/>
      <c r="G365" s="35"/>
      <c r="H365" s="68"/>
      <c r="I365" s="68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ht="35.25" customHeight="1">
      <c r="A366" s="35"/>
      <c r="B366" s="35"/>
      <c r="C366" s="35"/>
      <c r="D366" s="35"/>
      <c r="E366" s="35"/>
      <c r="F366" s="35"/>
      <c r="G366" s="35"/>
      <c r="H366" s="68"/>
      <c r="I366" s="68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ht="35.25" customHeight="1">
      <c r="A367" s="35"/>
      <c r="B367" s="35"/>
      <c r="C367" s="35"/>
      <c r="D367" s="35"/>
      <c r="E367" s="35"/>
      <c r="F367" s="35"/>
      <c r="G367" s="35"/>
      <c r="H367" s="68"/>
      <c r="I367" s="68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ht="35.25" customHeight="1">
      <c r="A368" s="35"/>
      <c r="B368" s="35"/>
      <c r="C368" s="35"/>
      <c r="D368" s="35"/>
      <c r="E368" s="35"/>
      <c r="F368" s="35"/>
      <c r="G368" s="35"/>
      <c r="H368" s="68"/>
      <c r="I368" s="68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ht="35.25" customHeight="1">
      <c r="A369" s="35"/>
      <c r="B369" s="35"/>
      <c r="C369" s="35"/>
      <c r="D369" s="35"/>
      <c r="E369" s="35"/>
      <c r="F369" s="35"/>
      <c r="G369" s="35"/>
      <c r="H369" s="68"/>
      <c r="I369" s="68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ht="35.25" customHeight="1">
      <c r="A370" s="35"/>
      <c r="B370" s="35"/>
      <c r="C370" s="35"/>
      <c r="D370" s="35"/>
      <c r="E370" s="35"/>
      <c r="F370" s="35"/>
      <c r="G370" s="35"/>
      <c r="H370" s="68"/>
      <c r="I370" s="68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ht="35.25" customHeight="1">
      <c r="A371" s="35"/>
      <c r="B371" s="35"/>
      <c r="C371" s="35"/>
      <c r="D371" s="35"/>
      <c r="E371" s="35"/>
      <c r="F371" s="35"/>
      <c r="G371" s="35"/>
      <c r="H371" s="68"/>
      <c r="I371" s="68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ht="35.25" customHeight="1">
      <c r="A372" s="35"/>
      <c r="B372" s="35"/>
      <c r="C372" s="35"/>
      <c r="D372" s="35"/>
      <c r="E372" s="35"/>
      <c r="F372" s="35"/>
      <c r="G372" s="35"/>
      <c r="H372" s="68"/>
      <c r="I372" s="68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ht="35.25" customHeight="1">
      <c r="A373" s="35"/>
      <c r="B373" s="35"/>
      <c r="C373" s="35"/>
      <c r="D373" s="35"/>
      <c r="E373" s="35"/>
      <c r="F373" s="35"/>
      <c r="G373" s="35"/>
      <c r="H373" s="68"/>
      <c r="I373" s="68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ht="35.25" customHeight="1">
      <c r="A374" s="35"/>
      <c r="B374" s="35"/>
      <c r="C374" s="35"/>
      <c r="D374" s="35"/>
      <c r="E374" s="35"/>
      <c r="F374" s="35"/>
      <c r="G374" s="35"/>
      <c r="H374" s="68"/>
      <c r="I374" s="68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ht="35.25" customHeight="1">
      <c r="A375" s="35"/>
      <c r="B375" s="35"/>
      <c r="C375" s="35"/>
      <c r="D375" s="35"/>
      <c r="E375" s="35"/>
      <c r="F375" s="35"/>
      <c r="G375" s="35"/>
      <c r="H375" s="68"/>
      <c r="I375" s="68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ht="35.25" customHeight="1">
      <c r="A376" s="35"/>
      <c r="B376" s="35"/>
      <c r="C376" s="35"/>
      <c r="D376" s="35"/>
      <c r="E376" s="35"/>
      <c r="F376" s="35"/>
      <c r="G376" s="35"/>
      <c r="H376" s="68"/>
      <c r="I376" s="68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ht="35.25" customHeight="1">
      <c r="A377" s="35"/>
      <c r="B377" s="35"/>
      <c r="C377" s="35"/>
      <c r="D377" s="35"/>
      <c r="E377" s="35"/>
      <c r="F377" s="35"/>
      <c r="G377" s="35"/>
      <c r="H377" s="68"/>
      <c r="I377" s="68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ht="35.25" customHeight="1">
      <c r="A378" s="35"/>
      <c r="B378" s="35"/>
      <c r="C378" s="35"/>
      <c r="D378" s="35"/>
      <c r="E378" s="35"/>
      <c r="F378" s="35"/>
      <c r="G378" s="35"/>
      <c r="H378" s="68"/>
      <c r="I378" s="68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ht="35.25" customHeight="1">
      <c r="A379" s="35"/>
      <c r="B379" s="35"/>
      <c r="C379" s="35"/>
      <c r="D379" s="35"/>
      <c r="E379" s="35"/>
      <c r="F379" s="35"/>
      <c r="G379" s="35"/>
      <c r="H379" s="68"/>
      <c r="I379" s="68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ht="35.25" customHeight="1">
      <c r="A380" s="35"/>
      <c r="B380" s="35"/>
      <c r="C380" s="35"/>
      <c r="D380" s="35"/>
      <c r="E380" s="35"/>
      <c r="F380" s="35"/>
      <c r="G380" s="35"/>
      <c r="H380" s="68"/>
      <c r="I380" s="68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ht="35.25" customHeight="1">
      <c r="A381" s="35"/>
      <c r="B381" s="35"/>
      <c r="C381" s="35"/>
      <c r="D381" s="35"/>
      <c r="E381" s="35"/>
      <c r="F381" s="35"/>
      <c r="G381" s="35"/>
      <c r="H381" s="68"/>
      <c r="I381" s="68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ht="35.25" customHeight="1">
      <c r="A382" s="35"/>
      <c r="B382" s="35"/>
      <c r="C382" s="35"/>
      <c r="D382" s="35"/>
      <c r="E382" s="35"/>
      <c r="F382" s="35"/>
      <c r="G382" s="35"/>
      <c r="H382" s="68"/>
      <c r="I382" s="68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ht="35.25" customHeight="1">
      <c r="A383" s="35"/>
      <c r="B383" s="35"/>
      <c r="C383" s="35"/>
      <c r="D383" s="35"/>
      <c r="E383" s="35"/>
      <c r="F383" s="35"/>
      <c r="G383" s="35"/>
      <c r="H383" s="68"/>
      <c r="I383" s="68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ht="35.25" customHeight="1">
      <c r="A384" s="35"/>
      <c r="B384" s="35"/>
      <c r="C384" s="35"/>
      <c r="D384" s="35"/>
      <c r="E384" s="35"/>
      <c r="F384" s="35"/>
      <c r="G384" s="35"/>
      <c r="H384" s="68"/>
      <c r="I384" s="68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ht="35.25" customHeight="1">
      <c r="A385" s="35"/>
      <c r="B385" s="35"/>
      <c r="C385" s="35"/>
      <c r="D385" s="35"/>
      <c r="E385" s="35"/>
      <c r="F385" s="35"/>
      <c r="G385" s="35"/>
      <c r="H385" s="68"/>
      <c r="I385" s="68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ht="35.25" customHeight="1">
      <c r="A386" s="35"/>
      <c r="B386" s="35"/>
      <c r="C386" s="35"/>
      <c r="D386" s="35"/>
      <c r="E386" s="35"/>
      <c r="F386" s="35"/>
      <c r="G386" s="35"/>
      <c r="H386" s="68"/>
      <c r="I386" s="68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ht="35.25" customHeight="1">
      <c r="A387" s="35"/>
      <c r="B387" s="35"/>
      <c r="C387" s="35"/>
      <c r="D387" s="35"/>
      <c r="E387" s="35"/>
      <c r="F387" s="35"/>
      <c r="G387" s="35"/>
      <c r="H387" s="68"/>
      <c r="I387" s="68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ht="35.25" customHeight="1">
      <c r="A388" s="35"/>
      <c r="B388" s="35"/>
      <c r="C388" s="35"/>
      <c r="D388" s="35"/>
      <c r="E388" s="35"/>
      <c r="F388" s="35"/>
      <c r="G388" s="35"/>
      <c r="H388" s="68"/>
      <c r="I388" s="68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ht="35.25" customHeight="1">
      <c r="A389" s="35"/>
      <c r="B389" s="35"/>
      <c r="C389" s="35"/>
      <c r="D389" s="35"/>
      <c r="E389" s="35"/>
      <c r="F389" s="35"/>
      <c r="G389" s="35"/>
      <c r="H389" s="68"/>
      <c r="I389" s="68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ht="35.25" customHeight="1">
      <c r="A390" s="35"/>
      <c r="B390" s="35"/>
      <c r="C390" s="35"/>
      <c r="D390" s="35"/>
      <c r="E390" s="35"/>
      <c r="F390" s="35"/>
      <c r="G390" s="35"/>
      <c r="H390" s="68"/>
      <c r="I390" s="68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ht="35.25" customHeight="1">
      <c r="A391" s="35"/>
      <c r="B391" s="35"/>
      <c r="C391" s="35"/>
      <c r="D391" s="35"/>
      <c r="E391" s="35"/>
      <c r="F391" s="35"/>
      <c r="G391" s="35"/>
      <c r="H391" s="68"/>
      <c r="I391" s="68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ht="35.25" customHeight="1">
      <c r="A392" s="35"/>
      <c r="B392" s="35"/>
      <c r="C392" s="35"/>
      <c r="D392" s="35"/>
      <c r="E392" s="35"/>
      <c r="F392" s="35"/>
      <c r="G392" s="35"/>
      <c r="H392" s="68"/>
      <c r="I392" s="68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ht="35.25" customHeight="1">
      <c r="A393" s="35"/>
      <c r="B393" s="35"/>
      <c r="C393" s="35"/>
      <c r="D393" s="35"/>
      <c r="E393" s="35"/>
      <c r="F393" s="35"/>
      <c r="G393" s="35"/>
      <c r="H393" s="68"/>
      <c r="I393" s="68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ht="35.25" customHeight="1">
      <c r="A394" s="35"/>
      <c r="B394" s="35"/>
      <c r="C394" s="35"/>
      <c r="D394" s="35"/>
      <c r="E394" s="35"/>
      <c r="F394" s="35"/>
      <c r="G394" s="35"/>
      <c r="H394" s="68"/>
      <c r="I394" s="68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ht="35.25" customHeight="1">
      <c r="A395" s="35"/>
      <c r="B395" s="35"/>
      <c r="C395" s="35"/>
      <c r="D395" s="35"/>
      <c r="E395" s="35"/>
      <c r="F395" s="35"/>
      <c r="G395" s="35"/>
      <c r="H395" s="68"/>
      <c r="I395" s="68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ht="35.25" customHeight="1">
      <c r="A396" s="35"/>
      <c r="B396" s="35"/>
      <c r="C396" s="35"/>
      <c r="D396" s="35"/>
      <c r="E396" s="35"/>
      <c r="F396" s="35"/>
      <c r="G396" s="35"/>
      <c r="H396" s="68"/>
      <c r="I396" s="68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ht="35.25" customHeight="1">
      <c r="A397" s="35"/>
      <c r="B397" s="35"/>
      <c r="C397" s="35"/>
      <c r="D397" s="35"/>
      <c r="E397" s="35"/>
      <c r="F397" s="35"/>
      <c r="G397" s="35"/>
      <c r="H397" s="68"/>
      <c r="I397" s="68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ht="35.25" customHeight="1">
      <c r="A398" s="35"/>
      <c r="B398" s="35"/>
      <c r="C398" s="35"/>
      <c r="D398" s="35"/>
      <c r="E398" s="35"/>
      <c r="F398" s="35"/>
      <c r="G398" s="35"/>
      <c r="H398" s="68"/>
      <c r="I398" s="68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ht="35.25" customHeight="1">
      <c r="A399" s="35"/>
      <c r="B399" s="35"/>
      <c r="C399" s="35"/>
      <c r="D399" s="35"/>
      <c r="E399" s="35"/>
      <c r="F399" s="35"/>
      <c r="G399" s="35"/>
      <c r="H399" s="68"/>
      <c r="I399" s="68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ht="35.25" customHeight="1">
      <c r="A400" s="35"/>
      <c r="B400" s="35"/>
      <c r="C400" s="35"/>
      <c r="D400" s="35"/>
      <c r="E400" s="35"/>
      <c r="F400" s="35"/>
      <c r="G400" s="35"/>
      <c r="H400" s="68"/>
      <c r="I400" s="68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ht="35.25" customHeight="1">
      <c r="A401" s="35"/>
      <c r="B401" s="35"/>
      <c r="C401" s="35"/>
      <c r="D401" s="35"/>
      <c r="E401" s="35"/>
      <c r="F401" s="35"/>
      <c r="G401" s="35"/>
      <c r="H401" s="68"/>
      <c r="I401" s="68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ht="35.25" customHeight="1">
      <c r="A402" s="35"/>
      <c r="B402" s="35"/>
      <c r="C402" s="35"/>
      <c r="D402" s="35"/>
      <c r="E402" s="35"/>
      <c r="F402" s="35"/>
      <c r="G402" s="35"/>
      <c r="H402" s="68"/>
      <c r="I402" s="68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ht="35.25" customHeight="1">
      <c r="A403" s="35"/>
      <c r="B403" s="35"/>
      <c r="C403" s="35"/>
      <c r="D403" s="35"/>
      <c r="E403" s="35"/>
      <c r="F403" s="35"/>
      <c r="G403" s="35"/>
      <c r="H403" s="68"/>
      <c r="I403" s="68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ht="35.25" customHeight="1">
      <c r="A404" s="35"/>
      <c r="B404" s="35"/>
      <c r="C404" s="35"/>
      <c r="D404" s="35"/>
      <c r="E404" s="35"/>
      <c r="F404" s="35"/>
      <c r="G404" s="35"/>
      <c r="H404" s="68"/>
      <c r="I404" s="68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ht="35.25" customHeight="1">
      <c r="A405" s="35"/>
      <c r="B405" s="35"/>
      <c r="C405" s="35"/>
      <c r="D405" s="35"/>
      <c r="E405" s="35"/>
      <c r="F405" s="35"/>
      <c r="G405" s="35"/>
      <c r="H405" s="68"/>
      <c r="I405" s="68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ht="35.25" customHeight="1">
      <c r="A406" s="35"/>
      <c r="B406" s="35"/>
      <c r="C406" s="35"/>
      <c r="D406" s="35"/>
      <c r="E406" s="35"/>
      <c r="F406" s="35"/>
      <c r="G406" s="35"/>
      <c r="H406" s="68"/>
      <c r="I406" s="68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ht="35.25" customHeight="1">
      <c r="A407" s="35"/>
      <c r="B407" s="35"/>
      <c r="C407" s="35"/>
      <c r="D407" s="35"/>
      <c r="E407" s="35"/>
      <c r="F407" s="35"/>
      <c r="G407" s="35"/>
      <c r="H407" s="68"/>
      <c r="I407" s="68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ht="35.25" customHeight="1">
      <c r="A408" s="35"/>
      <c r="B408" s="35"/>
      <c r="C408" s="35"/>
      <c r="D408" s="35"/>
      <c r="E408" s="35"/>
      <c r="F408" s="35"/>
      <c r="G408" s="35"/>
      <c r="H408" s="68"/>
      <c r="I408" s="68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ht="35.25" customHeight="1">
      <c r="A409" s="35"/>
      <c r="B409" s="35"/>
      <c r="C409" s="35"/>
      <c r="D409" s="35"/>
      <c r="E409" s="35"/>
      <c r="F409" s="35"/>
      <c r="G409" s="35"/>
      <c r="H409" s="68"/>
      <c r="I409" s="68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ht="35.25" customHeight="1">
      <c r="A410" s="35"/>
      <c r="B410" s="35"/>
      <c r="C410" s="35"/>
      <c r="D410" s="35"/>
      <c r="E410" s="35"/>
      <c r="F410" s="35"/>
      <c r="G410" s="35"/>
      <c r="H410" s="68"/>
      <c r="I410" s="68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ht="35.25" customHeight="1">
      <c r="A411" s="35"/>
      <c r="B411" s="35"/>
      <c r="C411" s="35"/>
      <c r="D411" s="35"/>
      <c r="E411" s="35"/>
      <c r="F411" s="35"/>
      <c r="G411" s="35"/>
      <c r="H411" s="68"/>
      <c r="I411" s="68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ht="35.25" customHeight="1">
      <c r="A412" s="35"/>
      <c r="B412" s="35"/>
      <c r="C412" s="35"/>
      <c r="D412" s="35"/>
      <c r="E412" s="35"/>
      <c r="F412" s="35"/>
      <c r="G412" s="35"/>
      <c r="H412" s="68"/>
      <c r="I412" s="68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ht="35.25" customHeight="1">
      <c r="A413" s="35"/>
      <c r="B413" s="35"/>
      <c r="C413" s="35"/>
      <c r="D413" s="35"/>
      <c r="E413" s="35"/>
      <c r="F413" s="35"/>
      <c r="G413" s="35"/>
      <c r="H413" s="68"/>
      <c r="I413" s="68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ht="35.25" customHeight="1">
      <c r="A414" s="35"/>
      <c r="B414" s="35"/>
      <c r="C414" s="35"/>
      <c r="D414" s="35"/>
      <c r="E414" s="35"/>
      <c r="F414" s="35"/>
      <c r="G414" s="35"/>
      <c r="H414" s="68"/>
      <c r="I414" s="68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ht="35.25" customHeight="1">
      <c r="A415" s="35"/>
      <c r="B415" s="35"/>
      <c r="C415" s="35"/>
      <c r="D415" s="35"/>
      <c r="E415" s="35"/>
      <c r="F415" s="35"/>
      <c r="G415" s="35"/>
      <c r="H415" s="68"/>
      <c r="I415" s="68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ht="35.25" customHeight="1">
      <c r="A416" s="35"/>
      <c r="B416" s="35"/>
      <c r="C416" s="35"/>
      <c r="D416" s="35"/>
      <c r="E416" s="35"/>
      <c r="F416" s="35"/>
      <c r="G416" s="35"/>
      <c r="H416" s="68"/>
      <c r="I416" s="68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ht="35.25" customHeight="1">
      <c r="A417" s="35"/>
      <c r="B417" s="35"/>
      <c r="C417" s="35"/>
      <c r="D417" s="35"/>
      <c r="E417" s="35"/>
      <c r="F417" s="35"/>
      <c r="G417" s="35"/>
      <c r="H417" s="68"/>
      <c r="I417" s="68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ht="35.25" customHeight="1">
      <c r="A418" s="35"/>
      <c r="B418" s="35"/>
      <c r="C418" s="35"/>
      <c r="D418" s="35"/>
      <c r="E418" s="35"/>
      <c r="F418" s="35"/>
      <c r="G418" s="35"/>
      <c r="H418" s="68"/>
      <c r="I418" s="68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ht="35.25" customHeight="1">
      <c r="A419" s="35"/>
      <c r="B419" s="35"/>
      <c r="C419" s="35"/>
      <c r="D419" s="35"/>
      <c r="E419" s="35"/>
      <c r="F419" s="35"/>
      <c r="G419" s="35"/>
      <c r="H419" s="68"/>
      <c r="I419" s="68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ht="35.25" customHeight="1">
      <c r="A420" s="35"/>
      <c r="B420" s="35"/>
      <c r="C420" s="35"/>
      <c r="D420" s="35"/>
      <c r="E420" s="35"/>
      <c r="F420" s="35"/>
      <c r="G420" s="35"/>
      <c r="H420" s="68"/>
      <c r="I420" s="68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ht="35.25" customHeight="1">
      <c r="A421" s="35"/>
      <c r="B421" s="35"/>
      <c r="C421" s="35"/>
      <c r="D421" s="35"/>
      <c r="E421" s="35"/>
      <c r="F421" s="35"/>
      <c r="G421" s="35"/>
      <c r="H421" s="68"/>
      <c r="I421" s="68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ht="35.25" customHeight="1">
      <c r="A422" s="35"/>
      <c r="B422" s="35"/>
      <c r="C422" s="35"/>
      <c r="D422" s="35"/>
      <c r="E422" s="35"/>
      <c r="F422" s="35"/>
      <c r="G422" s="35"/>
      <c r="H422" s="68"/>
      <c r="I422" s="68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ht="35.25" customHeight="1">
      <c r="A423" s="35"/>
      <c r="B423" s="35"/>
      <c r="C423" s="35"/>
      <c r="D423" s="35"/>
      <c r="E423" s="35"/>
      <c r="F423" s="35"/>
      <c r="G423" s="35"/>
      <c r="H423" s="68"/>
      <c r="I423" s="68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ht="35.25" customHeight="1">
      <c r="A424" s="35"/>
      <c r="B424" s="35"/>
      <c r="C424" s="35"/>
      <c r="D424" s="35"/>
      <c r="E424" s="35"/>
      <c r="F424" s="35"/>
      <c r="G424" s="35"/>
      <c r="H424" s="68"/>
      <c r="I424" s="68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ht="35.25" customHeight="1">
      <c r="A425" s="35"/>
      <c r="B425" s="35"/>
      <c r="C425" s="35"/>
      <c r="D425" s="35"/>
      <c r="E425" s="35"/>
      <c r="F425" s="35"/>
      <c r="G425" s="35"/>
      <c r="H425" s="68"/>
      <c r="I425" s="68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ht="35.25" customHeight="1">
      <c r="A426" s="35"/>
      <c r="B426" s="35"/>
      <c r="C426" s="35"/>
      <c r="D426" s="35"/>
      <c r="E426" s="35"/>
      <c r="F426" s="35"/>
      <c r="G426" s="35"/>
      <c r="H426" s="68"/>
      <c r="I426" s="68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ht="35.25" customHeight="1">
      <c r="A427" s="35"/>
      <c r="B427" s="35"/>
      <c r="C427" s="35"/>
      <c r="D427" s="35"/>
      <c r="E427" s="35"/>
      <c r="F427" s="35"/>
      <c r="G427" s="35"/>
      <c r="H427" s="68"/>
      <c r="I427" s="68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ht="35.25" customHeight="1">
      <c r="A428" s="35"/>
      <c r="B428" s="35"/>
      <c r="C428" s="35"/>
      <c r="D428" s="35"/>
      <c r="E428" s="35"/>
      <c r="F428" s="35"/>
      <c r="G428" s="35"/>
      <c r="H428" s="68"/>
      <c r="I428" s="68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ht="35.25" customHeight="1">
      <c r="A429" s="35"/>
      <c r="B429" s="35"/>
      <c r="C429" s="35"/>
      <c r="D429" s="35"/>
      <c r="E429" s="35"/>
      <c r="F429" s="35"/>
      <c r="G429" s="35"/>
      <c r="H429" s="68"/>
      <c r="I429" s="68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ht="35.25" customHeight="1">
      <c r="A430" s="35"/>
      <c r="B430" s="35"/>
      <c r="C430" s="35"/>
      <c r="D430" s="35"/>
      <c r="E430" s="35"/>
      <c r="F430" s="35"/>
      <c r="G430" s="35"/>
      <c r="H430" s="68"/>
      <c r="I430" s="68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ht="35.25" customHeight="1">
      <c r="A431" s="35"/>
      <c r="B431" s="35"/>
      <c r="C431" s="35"/>
      <c r="D431" s="35"/>
      <c r="E431" s="35"/>
      <c r="F431" s="35"/>
      <c r="G431" s="35"/>
      <c r="H431" s="68"/>
      <c r="I431" s="68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ht="35.25" customHeight="1">
      <c r="A432" s="35"/>
      <c r="B432" s="35"/>
      <c r="C432" s="35"/>
      <c r="D432" s="35"/>
      <c r="E432" s="35"/>
      <c r="F432" s="35"/>
      <c r="G432" s="35"/>
      <c r="H432" s="68"/>
      <c r="I432" s="68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ht="35.25" customHeight="1">
      <c r="A433" s="35"/>
      <c r="B433" s="35"/>
      <c r="C433" s="35"/>
      <c r="D433" s="35"/>
      <c r="E433" s="35"/>
      <c r="F433" s="35"/>
      <c r="G433" s="35"/>
      <c r="H433" s="68"/>
      <c r="I433" s="68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ht="35.25" customHeight="1">
      <c r="A434" s="35"/>
      <c r="B434" s="35"/>
      <c r="C434" s="35"/>
      <c r="D434" s="35"/>
      <c r="E434" s="35"/>
      <c r="F434" s="35"/>
      <c r="G434" s="35"/>
      <c r="H434" s="68"/>
      <c r="I434" s="68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ht="35.25" customHeight="1">
      <c r="A435" s="35"/>
      <c r="B435" s="35"/>
      <c r="C435" s="35"/>
      <c r="D435" s="35"/>
      <c r="E435" s="35"/>
      <c r="F435" s="35"/>
      <c r="G435" s="35"/>
      <c r="H435" s="68"/>
      <c r="I435" s="68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ht="35.25" customHeight="1">
      <c r="A436" s="35"/>
      <c r="B436" s="35"/>
      <c r="C436" s="35"/>
      <c r="D436" s="35"/>
      <c r="E436" s="35"/>
      <c r="F436" s="35"/>
      <c r="G436" s="35"/>
      <c r="H436" s="68"/>
      <c r="I436" s="68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ht="35.25" customHeight="1">
      <c r="A437" s="35"/>
      <c r="B437" s="35"/>
      <c r="C437" s="35"/>
      <c r="D437" s="35"/>
      <c r="E437" s="35"/>
      <c r="F437" s="35"/>
      <c r="G437" s="35"/>
      <c r="H437" s="68"/>
      <c r="I437" s="68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ht="35.25" customHeight="1">
      <c r="A438" s="35"/>
      <c r="B438" s="35"/>
      <c r="C438" s="35"/>
      <c r="D438" s="35"/>
      <c r="E438" s="35"/>
      <c r="F438" s="35"/>
      <c r="G438" s="35"/>
      <c r="H438" s="68"/>
      <c r="I438" s="68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ht="35.25" customHeight="1">
      <c r="A439" s="35"/>
      <c r="B439" s="35"/>
      <c r="C439" s="35"/>
      <c r="D439" s="35"/>
      <c r="E439" s="35"/>
      <c r="F439" s="35"/>
      <c r="G439" s="35"/>
      <c r="H439" s="68"/>
      <c r="I439" s="68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ht="35.25" customHeight="1">
      <c r="A440" s="35"/>
      <c r="B440" s="35"/>
      <c r="C440" s="35"/>
      <c r="D440" s="35"/>
      <c r="E440" s="35"/>
      <c r="F440" s="35"/>
      <c r="G440" s="35"/>
      <c r="H440" s="68"/>
      <c r="I440" s="68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ht="35.25" customHeight="1">
      <c r="A441" s="35"/>
      <c r="B441" s="35"/>
      <c r="C441" s="35"/>
      <c r="D441" s="35"/>
      <c r="E441" s="35"/>
      <c r="F441" s="35"/>
      <c r="G441" s="35"/>
      <c r="H441" s="68"/>
      <c r="I441" s="68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ht="35.25" customHeight="1">
      <c r="A442" s="35"/>
      <c r="B442" s="35"/>
      <c r="C442" s="35"/>
      <c r="D442" s="35"/>
      <c r="E442" s="35"/>
      <c r="F442" s="35"/>
      <c r="G442" s="35"/>
      <c r="H442" s="68"/>
      <c r="I442" s="68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ht="35.25" customHeight="1">
      <c r="A443" s="35"/>
      <c r="B443" s="35"/>
      <c r="C443" s="35"/>
      <c r="D443" s="35"/>
      <c r="E443" s="35"/>
      <c r="F443" s="35"/>
      <c r="G443" s="35"/>
      <c r="H443" s="68"/>
      <c r="I443" s="68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ht="35.25" customHeight="1">
      <c r="A444" s="35"/>
      <c r="B444" s="35"/>
      <c r="C444" s="35"/>
      <c r="D444" s="35"/>
      <c r="E444" s="35"/>
      <c r="F444" s="35"/>
      <c r="G444" s="35"/>
      <c r="H444" s="68"/>
      <c r="I444" s="68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ht="35.25" customHeight="1">
      <c r="A445" s="35"/>
      <c r="B445" s="35"/>
      <c r="C445" s="35"/>
      <c r="D445" s="35"/>
      <c r="E445" s="35"/>
      <c r="F445" s="35"/>
      <c r="G445" s="35"/>
      <c r="H445" s="68"/>
      <c r="I445" s="68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ht="35.25" customHeight="1">
      <c r="A446" s="35"/>
      <c r="B446" s="35"/>
      <c r="C446" s="35"/>
      <c r="D446" s="35"/>
      <c r="E446" s="35"/>
      <c r="F446" s="35"/>
      <c r="G446" s="35"/>
      <c r="H446" s="68"/>
      <c r="I446" s="68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ht="35.25" customHeight="1">
      <c r="A447" s="35"/>
      <c r="B447" s="35"/>
      <c r="C447" s="35"/>
      <c r="D447" s="35"/>
      <c r="E447" s="35"/>
      <c r="F447" s="35"/>
      <c r="G447" s="35"/>
      <c r="H447" s="68"/>
      <c r="I447" s="68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ht="35.25" customHeight="1">
      <c r="A448" s="35"/>
      <c r="B448" s="35"/>
      <c r="C448" s="35"/>
      <c r="D448" s="35"/>
      <c r="E448" s="35"/>
      <c r="F448" s="35"/>
      <c r="G448" s="35"/>
      <c r="H448" s="68"/>
      <c r="I448" s="68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ht="35.25" customHeight="1">
      <c r="A449" s="35"/>
      <c r="B449" s="35"/>
      <c r="C449" s="35"/>
      <c r="D449" s="35"/>
      <c r="E449" s="35"/>
      <c r="F449" s="35"/>
      <c r="G449" s="35"/>
      <c r="H449" s="68"/>
      <c r="I449" s="68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ht="35.25" customHeight="1">
      <c r="A450" s="35"/>
      <c r="B450" s="35"/>
      <c r="C450" s="35"/>
      <c r="D450" s="35"/>
      <c r="E450" s="35"/>
      <c r="F450" s="35"/>
      <c r="G450" s="35"/>
      <c r="H450" s="68"/>
      <c r="I450" s="68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ht="35.25" customHeight="1">
      <c r="A451" s="35"/>
      <c r="B451" s="35"/>
      <c r="C451" s="35"/>
      <c r="D451" s="35"/>
      <c r="E451" s="35"/>
      <c r="F451" s="35"/>
      <c r="G451" s="35"/>
      <c r="H451" s="68"/>
      <c r="I451" s="68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ht="35.25" customHeight="1">
      <c r="A452" s="35"/>
      <c r="B452" s="35"/>
      <c r="C452" s="35"/>
      <c r="D452" s="35"/>
      <c r="E452" s="35"/>
      <c r="F452" s="35"/>
      <c r="G452" s="35"/>
      <c r="H452" s="68"/>
      <c r="I452" s="68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ht="35.25" customHeight="1">
      <c r="A453" s="35"/>
      <c r="B453" s="35"/>
      <c r="C453" s="35"/>
      <c r="D453" s="35"/>
      <c r="E453" s="35"/>
      <c r="F453" s="35"/>
      <c r="G453" s="35"/>
      <c r="H453" s="68"/>
      <c r="I453" s="68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ht="35.25" customHeight="1">
      <c r="A454" s="35"/>
      <c r="B454" s="35"/>
      <c r="C454" s="35"/>
      <c r="D454" s="35"/>
      <c r="E454" s="35"/>
      <c r="F454" s="35"/>
      <c r="G454" s="35"/>
      <c r="H454" s="68"/>
      <c r="I454" s="68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ht="35.25" customHeight="1">
      <c r="A455" s="35"/>
      <c r="B455" s="35"/>
      <c r="C455" s="35"/>
      <c r="D455" s="35"/>
      <c r="E455" s="35"/>
      <c r="F455" s="35"/>
      <c r="G455" s="35"/>
      <c r="H455" s="68"/>
      <c r="I455" s="68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ht="35.25" customHeight="1">
      <c r="A456" s="35"/>
      <c r="B456" s="35"/>
      <c r="C456" s="35"/>
      <c r="D456" s="35"/>
      <c r="E456" s="35"/>
      <c r="F456" s="35"/>
      <c r="G456" s="35"/>
      <c r="H456" s="68"/>
      <c r="I456" s="68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ht="35.25" customHeight="1">
      <c r="A457" s="35"/>
      <c r="B457" s="35"/>
      <c r="C457" s="35"/>
      <c r="D457" s="35"/>
      <c r="E457" s="35"/>
      <c r="F457" s="35"/>
      <c r="G457" s="35"/>
      <c r="H457" s="68"/>
      <c r="I457" s="68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ht="35.25" customHeight="1">
      <c r="A458" s="35"/>
      <c r="B458" s="35"/>
      <c r="C458" s="35"/>
      <c r="D458" s="35"/>
      <c r="E458" s="35"/>
      <c r="F458" s="35"/>
      <c r="G458" s="35"/>
      <c r="H458" s="68"/>
      <c r="I458" s="68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ht="35.25" customHeight="1">
      <c r="A459" s="35"/>
      <c r="B459" s="35"/>
      <c r="C459" s="35"/>
      <c r="D459" s="35"/>
      <c r="E459" s="35"/>
      <c r="F459" s="35"/>
      <c r="G459" s="35"/>
      <c r="H459" s="68"/>
      <c r="I459" s="68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ht="35.25" customHeight="1">
      <c r="A460" s="35"/>
      <c r="B460" s="35"/>
      <c r="C460" s="35"/>
      <c r="D460" s="35"/>
      <c r="E460" s="35"/>
      <c r="F460" s="35"/>
      <c r="G460" s="35"/>
      <c r="H460" s="68"/>
      <c r="I460" s="68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ht="35.25" customHeight="1">
      <c r="A461" s="35"/>
      <c r="B461" s="35"/>
      <c r="C461" s="35"/>
      <c r="D461" s="35"/>
      <c r="E461" s="35"/>
      <c r="F461" s="35"/>
      <c r="G461" s="35"/>
      <c r="H461" s="68"/>
      <c r="I461" s="68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ht="35.25" customHeight="1">
      <c r="A462" s="35"/>
      <c r="B462" s="35"/>
      <c r="C462" s="35"/>
      <c r="D462" s="35"/>
      <c r="E462" s="35"/>
      <c r="F462" s="35"/>
      <c r="G462" s="35"/>
      <c r="H462" s="68"/>
      <c r="I462" s="68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ht="35.25" customHeight="1">
      <c r="A463" s="35"/>
      <c r="B463" s="35"/>
      <c r="C463" s="35"/>
      <c r="D463" s="35"/>
      <c r="E463" s="35"/>
      <c r="F463" s="35"/>
      <c r="G463" s="35"/>
      <c r="H463" s="68"/>
      <c r="I463" s="68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ht="35.25" customHeight="1">
      <c r="A464" s="35"/>
      <c r="B464" s="35"/>
      <c r="C464" s="35"/>
      <c r="D464" s="35"/>
      <c r="E464" s="35"/>
      <c r="F464" s="35"/>
      <c r="G464" s="35"/>
      <c r="H464" s="68"/>
      <c r="I464" s="68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ht="35.25" customHeight="1">
      <c r="A465" s="35"/>
      <c r="B465" s="35"/>
      <c r="C465" s="35"/>
      <c r="D465" s="35"/>
      <c r="E465" s="35"/>
      <c r="F465" s="35"/>
      <c r="G465" s="35"/>
      <c r="H465" s="68"/>
      <c r="I465" s="68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ht="35.25" customHeight="1">
      <c r="A466" s="35"/>
      <c r="B466" s="35"/>
      <c r="C466" s="35"/>
      <c r="D466" s="35"/>
      <c r="E466" s="35"/>
      <c r="F466" s="35"/>
      <c r="G466" s="35"/>
      <c r="H466" s="68"/>
      <c r="I466" s="68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ht="35.25" customHeight="1">
      <c r="A467" s="35"/>
      <c r="B467" s="35"/>
      <c r="C467" s="35"/>
      <c r="D467" s="35"/>
      <c r="E467" s="35"/>
      <c r="F467" s="35"/>
      <c r="G467" s="35"/>
      <c r="H467" s="68"/>
      <c r="I467" s="68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ht="35.25" customHeight="1">
      <c r="A468" s="35"/>
      <c r="B468" s="35"/>
      <c r="C468" s="35"/>
      <c r="D468" s="35"/>
      <c r="E468" s="35"/>
      <c r="F468" s="35"/>
      <c r="G468" s="35"/>
      <c r="H468" s="68"/>
      <c r="I468" s="68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ht="35.25" customHeight="1">
      <c r="A469" s="35"/>
      <c r="B469" s="35"/>
      <c r="C469" s="35"/>
      <c r="D469" s="35"/>
      <c r="E469" s="35"/>
      <c r="F469" s="35"/>
      <c r="G469" s="35"/>
      <c r="H469" s="68"/>
      <c r="I469" s="68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ht="35.25" customHeight="1">
      <c r="A470" s="35"/>
      <c r="B470" s="35"/>
      <c r="C470" s="35"/>
      <c r="D470" s="35"/>
      <c r="E470" s="35"/>
      <c r="F470" s="35"/>
      <c r="G470" s="35"/>
      <c r="H470" s="68"/>
      <c r="I470" s="68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ht="35.25" customHeight="1">
      <c r="A471" s="35"/>
      <c r="B471" s="35"/>
      <c r="C471" s="35"/>
      <c r="D471" s="35"/>
      <c r="E471" s="35"/>
      <c r="F471" s="35"/>
      <c r="G471" s="35"/>
      <c r="H471" s="68"/>
      <c r="I471" s="68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ht="35.25" customHeight="1">
      <c r="A472" s="35"/>
      <c r="B472" s="35"/>
      <c r="C472" s="35"/>
      <c r="D472" s="35"/>
      <c r="E472" s="35"/>
      <c r="F472" s="35"/>
      <c r="G472" s="35"/>
      <c r="H472" s="68"/>
      <c r="I472" s="68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ht="35.25" customHeight="1">
      <c r="A473" s="35"/>
      <c r="B473" s="35"/>
      <c r="C473" s="35"/>
      <c r="D473" s="35"/>
      <c r="E473" s="35"/>
      <c r="F473" s="35"/>
      <c r="G473" s="35"/>
      <c r="H473" s="68"/>
      <c r="I473" s="68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ht="35.25" customHeight="1">
      <c r="A474" s="35"/>
      <c r="B474" s="35"/>
      <c r="C474" s="35"/>
      <c r="D474" s="35"/>
      <c r="E474" s="35"/>
      <c r="F474" s="35"/>
      <c r="G474" s="35"/>
      <c r="H474" s="68"/>
      <c r="I474" s="68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ht="35.25" customHeight="1">
      <c r="A475" s="35"/>
      <c r="B475" s="35"/>
      <c r="C475" s="35"/>
      <c r="D475" s="35"/>
      <c r="E475" s="35"/>
      <c r="F475" s="35"/>
      <c r="G475" s="35"/>
      <c r="H475" s="68"/>
      <c r="I475" s="68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ht="35.25" customHeight="1">
      <c r="A476" s="35"/>
      <c r="B476" s="35"/>
      <c r="C476" s="35"/>
      <c r="D476" s="35"/>
      <c r="E476" s="35"/>
      <c r="F476" s="35"/>
      <c r="G476" s="35"/>
      <c r="H476" s="68"/>
      <c r="I476" s="68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ht="35.25" customHeight="1">
      <c r="A477" s="35"/>
      <c r="B477" s="35"/>
      <c r="C477" s="35"/>
      <c r="D477" s="35"/>
      <c r="E477" s="35"/>
      <c r="F477" s="35"/>
      <c r="G477" s="35"/>
      <c r="H477" s="68"/>
      <c r="I477" s="68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ht="35.25" customHeight="1">
      <c r="A478" s="35"/>
      <c r="B478" s="35"/>
      <c r="C478" s="35"/>
      <c r="D478" s="35"/>
      <c r="E478" s="35"/>
      <c r="F478" s="35"/>
      <c r="G478" s="35"/>
      <c r="H478" s="68"/>
      <c r="I478" s="68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ht="35.25" customHeight="1">
      <c r="A479" s="35"/>
      <c r="B479" s="35"/>
      <c r="C479" s="35"/>
      <c r="D479" s="35"/>
      <c r="E479" s="35"/>
      <c r="F479" s="35"/>
      <c r="G479" s="35"/>
      <c r="H479" s="68"/>
      <c r="I479" s="68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ht="35.25" customHeight="1">
      <c r="A480" s="35"/>
      <c r="B480" s="35"/>
      <c r="C480" s="35"/>
      <c r="D480" s="35"/>
      <c r="E480" s="35"/>
      <c r="F480" s="35"/>
      <c r="G480" s="35"/>
      <c r="H480" s="68"/>
      <c r="I480" s="68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ht="35.25" customHeight="1">
      <c r="A481" s="35"/>
      <c r="B481" s="35"/>
      <c r="C481" s="35"/>
      <c r="D481" s="35"/>
      <c r="E481" s="35"/>
      <c r="F481" s="35"/>
      <c r="G481" s="35"/>
      <c r="H481" s="68"/>
      <c r="I481" s="68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ht="35.25" customHeight="1">
      <c r="A482" s="35"/>
      <c r="B482" s="35"/>
      <c r="C482" s="35"/>
      <c r="D482" s="35"/>
      <c r="E482" s="35"/>
      <c r="F482" s="35"/>
      <c r="G482" s="35"/>
      <c r="H482" s="68"/>
      <c r="I482" s="68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ht="35.25" customHeight="1">
      <c r="A483" s="35"/>
      <c r="B483" s="35"/>
      <c r="C483" s="35"/>
      <c r="D483" s="35"/>
      <c r="E483" s="35"/>
      <c r="F483" s="35"/>
      <c r="G483" s="35"/>
      <c r="H483" s="68"/>
      <c r="I483" s="68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ht="35.25" customHeight="1">
      <c r="A484" s="35"/>
      <c r="B484" s="35"/>
      <c r="C484" s="35"/>
      <c r="D484" s="35"/>
      <c r="E484" s="35"/>
      <c r="F484" s="35"/>
      <c r="G484" s="35"/>
      <c r="H484" s="68"/>
      <c r="I484" s="68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ht="35.25" customHeight="1">
      <c r="A485" s="35"/>
      <c r="B485" s="35"/>
      <c r="C485" s="35"/>
      <c r="D485" s="35"/>
      <c r="E485" s="35"/>
      <c r="F485" s="35"/>
      <c r="G485" s="35"/>
      <c r="H485" s="68"/>
      <c r="I485" s="68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ht="35.25" customHeight="1">
      <c r="A486" s="35"/>
      <c r="B486" s="35"/>
      <c r="C486" s="35"/>
      <c r="D486" s="35"/>
      <c r="E486" s="35"/>
      <c r="F486" s="35"/>
      <c r="G486" s="35"/>
      <c r="H486" s="68"/>
      <c r="I486" s="68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ht="35.25" customHeight="1">
      <c r="A487" s="35"/>
      <c r="B487" s="35"/>
      <c r="C487" s="35"/>
      <c r="D487" s="35"/>
      <c r="E487" s="35"/>
      <c r="F487" s="35"/>
      <c r="G487" s="35"/>
      <c r="H487" s="68"/>
      <c r="I487" s="68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ht="35.25" customHeight="1">
      <c r="A488" s="35"/>
      <c r="B488" s="35"/>
      <c r="C488" s="35"/>
      <c r="D488" s="35"/>
      <c r="E488" s="35"/>
      <c r="F488" s="35"/>
      <c r="G488" s="35"/>
      <c r="H488" s="68"/>
      <c r="I488" s="68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ht="35.25" customHeight="1">
      <c r="A489" s="35"/>
      <c r="B489" s="35"/>
      <c r="C489" s="35"/>
      <c r="D489" s="35"/>
      <c r="E489" s="35"/>
      <c r="F489" s="35"/>
      <c r="G489" s="35"/>
      <c r="H489" s="68"/>
      <c r="I489" s="68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ht="35.25" customHeight="1">
      <c r="A490" s="35"/>
      <c r="B490" s="35"/>
      <c r="C490" s="35"/>
      <c r="D490" s="35"/>
      <c r="E490" s="35"/>
      <c r="F490" s="35"/>
      <c r="G490" s="35"/>
      <c r="H490" s="68"/>
      <c r="I490" s="68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ht="35.25" customHeight="1">
      <c r="A491" s="35"/>
      <c r="B491" s="35"/>
      <c r="C491" s="35"/>
      <c r="D491" s="35"/>
      <c r="E491" s="35"/>
      <c r="F491" s="35"/>
      <c r="G491" s="35"/>
      <c r="H491" s="68"/>
      <c r="I491" s="68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ht="35.25" customHeight="1">
      <c r="A492" s="35"/>
      <c r="B492" s="35"/>
      <c r="C492" s="35"/>
      <c r="D492" s="35"/>
      <c r="E492" s="35"/>
      <c r="F492" s="35"/>
      <c r="G492" s="35"/>
      <c r="H492" s="68"/>
      <c r="I492" s="68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ht="35.25" customHeight="1">
      <c r="A493" s="35"/>
      <c r="B493" s="35"/>
      <c r="C493" s="35"/>
      <c r="D493" s="35"/>
      <c r="E493" s="35"/>
      <c r="F493" s="35"/>
      <c r="G493" s="35"/>
      <c r="H493" s="68"/>
      <c r="I493" s="68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ht="35.25" customHeight="1">
      <c r="A494" s="35"/>
      <c r="B494" s="35"/>
      <c r="C494" s="35"/>
      <c r="D494" s="35"/>
      <c r="E494" s="35"/>
      <c r="F494" s="35"/>
      <c r="G494" s="35"/>
      <c r="H494" s="68"/>
      <c r="I494" s="68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ht="35.25" customHeight="1">
      <c r="A495" s="35"/>
      <c r="B495" s="35"/>
      <c r="C495" s="35"/>
      <c r="D495" s="35"/>
      <c r="E495" s="35"/>
      <c r="F495" s="35"/>
      <c r="G495" s="35"/>
      <c r="H495" s="68"/>
      <c r="I495" s="68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ht="35.25" customHeight="1">
      <c r="A496" s="35"/>
      <c r="B496" s="35"/>
      <c r="C496" s="35"/>
      <c r="D496" s="35"/>
      <c r="E496" s="35"/>
      <c r="F496" s="35"/>
      <c r="G496" s="35"/>
      <c r="H496" s="68"/>
      <c r="I496" s="68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ht="35.25" customHeight="1">
      <c r="A497" s="35"/>
      <c r="B497" s="35"/>
      <c r="C497" s="35"/>
      <c r="D497" s="35"/>
      <c r="E497" s="35"/>
      <c r="F497" s="35"/>
      <c r="G497" s="35"/>
      <c r="H497" s="68"/>
      <c r="I497" s="68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ht="35.25" customHeight="1">
      <c r="A498" s="35"/>
      <c r="B498" s="35"/>
      <c r="C498" s="35"/>
      <c r="D498" s="35"/>
      <c r="E498" s="35"/>
      <c r="F498" s="35"/>
      <c r="G498" s="35"/>
      <c r="H498" s="68"/>
      <c r="I498" s="68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ht="35.25" customHeight="1">
      <c r="A499" s="35"/>
      <c r="B499" s="35"/>
      <c r="C499" s="35"/>
      <c r="D499" s="35"/>
      <c r="E499" s="35"/>
      <c r="F499" s="35"/>
      <c r="G499" s="35"/>
      <c r="H499" s="68"/>
      <c r="I499" s="68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ht="35.25" customHeight="1">
      <c r="A500" s="35"/>
      <c r="B500" s="35"/>
      <c r="C500" s="35"/>
      <c r="D500" s="35"/>
      <c r="E500" s="35"/>
      <c r="F500" s="35"/>
      <c r="G500" s="35"/>
      <c r="H500" s="68"/>
      <c r="I500" s="68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ht="35.25" customHeight="1">
      <c r="A501" s="35"/>
      <c r="B501" s="35"/>
      <c r="C501" s="35"/>
      <c r="D501" s="35"/>
      <c r="E501" s="35"/>
      <c r="F501" s="35"/>
      <c r="G501" s="35"/>
      <c r="H501" s="68"/>
      <c r="I501" s="68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ht="35.25" customHeight="1">
      <c r="A502" s="35"/>
      <c r="B502" s="35"/>
      <c r="C502" s="35"/>
      <c r="D502" s="35"/>
      <c r="E502" s="35"/>
      <c r="F502" s="35"/>
      <c r="G502" s="35"/>
      <c r="H502" s="68"/>
      <c r="I502" s="68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ht="35.25" customHeight="1">
      <c r="A503" s="35"/>
      <c r="B503" s="35"/>
      <c r="C503" s="35"/>
      <c r="D503" s="35"/>
      <c r="E503" s="35"/>
      <c r="F503" s="35"/>
      <c r="G503" s="35"/>
      <c r="H503" s="68"/>
      <c r="I503" s="68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ht="35.25" customHeight="1">
      <c r="A504" s="35"/>
      <c r="B504" s="35"/>
      <c r="C504" s="35"/>
      <c r="D504" s="35"/>
      <c r="E504" s="35"/>
      <c r="F504" s="35"/>
      <c r="G504" s="35"/>
      <c r="H504" s="68"/>
      <c r="I504" s="68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ht="35.25" customHeight="1">
      <c r="A505" s="35"/>
      <c r="B505" s="35"/>
      <c r="C505" s="35"/>
      <c r="D505" s="35"/>
      <c r="E505" s="35"/>
      <c r="F505" s="35"/>
      <c r="G505" s="35"/>
      <c r="H505" s="68"/>
      <c r="I505" s="68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ht="35.25" customHeight="1">
      <c r="A506" s="35"/>
      <c r="B506" s="35"/>
      <c r="C506" s="35"/>
      <c r="D506" s="35"/>
      <c r="E506" s="35"/>
      <c r="F506" s="35"/>
      <c r="G506" s="35"/>
      <c r="H506" s="68"/>
      <c r="I506" s="68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ht="35.25" customHeight="1">
      <c r="A507" s="35"/>
      <c r="B507" s="35"/>
      <c r="C507" s="35"/>
      <c r="D507" s="35"/>
      <c r="E507" s="35"/>
      <c r="F507" s="35"/>
      <c r="G507" s="35"/>
      <c r="H507" s="68"/>
      <c r="I507" s="68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ht="35.25" customHeight="1">
      <c r="A508" s="35"/>
      <c r="B508" s="35"/>
      <c r="C508" s="35"/>
      <c r="D508" s="35"/>
      <c r="E508" s="35"/>
      <c r="F508" s="35"/>
      <c r="G508" s="35"/>
      <c r="H508" s="68"/>
      <c r="I508" s="68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ht="35.25" customHeight="1">
      <c r="A509" s="35"/>
      <c r="B509" s="35"/>
      <c r="C509" s="35"/>
      <c r="D509" s="35"/>
      <c r="E509" s="35"/>
      <c r="F509" s="35"/>
      <c r="G509" s="35"/>
      <c r="H509" s="68"/>
      <c r="I509" s="68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ht="35.25" customHeight="1">
      <c r="A510" s="35"/>
      <c r="B510" s="35"/>
      <c r="C510" s="35"/>
      <c r="D510" s="35"/>
      <c r="E510" s="35"/>
      <c r="F510" s="35"/>
      <c r="G510" s="35"/>
      <c r="H510" s="68"/>
      <c r="I510" s="68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ht="35.25" customHeight="1">
      <c r="A511" s="35"/>
      <c r="B511" s="35"/>
      <c r="C511" s="35"/>
      <c r="D511" s="35"/>
      <c r="E511" s="35"/>
      <c r="F511" s="35"/>
      <c r="G511" s="35"/>
      <c r="H511" s="68"/>
      <c r="I511" s="68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ht="35.25" customHeight="1">
      <c r="A512" s="35"/>
      <c r="B512" s="35"/>
      <c r="C512" s="35"/>
      <c r="D512" s="35"/>
      <c r="E512" s="35"/>
      <c r="F512" s="35"/>
      <c r="G512" s="35"/>
      <c r="H512" s="68"/>
      <c r="I512" s="68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ht="35.25" customHeight="1">
      <c r="A513" s="35"/>
      <c r="B513" s="35"/>
      <c r="C513" s="35"/>
      <c r="D513" s="35"/>
      <c r="E513" s="35"/>
      <c r="F513" s="35"/>
      <c r="G513" s="35"/>
      <c r="H513" s="68"/>
      <c r="I513" s="68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ht="35.25" customHeight="1">
      <c r="A514" s="35"/>
      <c r="B514" s="35"/>
      <c r="C514" s="35"/>
      <c r="D514" s="35"/>
      <c r="E514" s="35"/>
      <c r="F514" s="35"/>
      <c r="G514" s="35"/>
      <c r="H514" s="68"/>
      <c r="I514" s="68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ht="35.25" customHeight="1">
      <c r="A515" s="35"/>
      <c r="B515" s="35"/>
      <c r="C515" s="35"/>
      <c r="D515" s="35"/>
      <c r="E515" s="35"/>
      <c r="F515" s="35"/>
      <c r="G515" s="35"/>
      <c r="H515" s="68"/>
      <c r="I515" s="68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ht="35.25" customHeight="1">
      <c r="A516" s="35"/>
      <c r="B516" s="35"/>
      <c r="C516" s="35"/>
      <c r="D516" s="35"/>
      <c r="E516" s="35"/>
      <c r="F516" s="35"/>
      <c r="G516" s="35"/>
      <c r="H516" s="68"/>
      <c r="I516" s="68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ht="35.25" customHeight="1">
      <c r="A517" s="35"/>
      <c r="B517" s="35"/>
      <c r="C517" s="35"/>
      <c r="D517" s="35"/>
      <c r="E517" s="35"/>
      <c r="F517" s="35"/>
      <c r="G517" s="35"/>
      <c r="H517" s="68"/>
      <c r="I517" s="68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ht="35.25" customHeight="1">
      <c r="A518" s="35"/>
      <c r="B518" s="35"/>
      <c r="C518" s="35"/>
      <c r="D518" s="35"/>
      <c r="E518" s="35"/>
      <c r="F518" s="35"/>
      <c r="G518" s="35"/>
      <c r="H518" s="68"/>
      <c r="I518" s="68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ht="35.25" customHeight="1">
      <c r="A519" s="35"/>
      <c r="B519" s="35"/>
      <c r="C519" s="35"/>
      <c r="D519" s="35"/>
      <c r="E519" s="35"/>
      <c r="F519" s="35"/>
      <c r="G519" s="35"/>
      <c r="H519" s="68"/>
      <c r="I519" s="68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ht="35.25" customHeight="1">
      <c r="A520" s="35"/>
      <c r="B520" s="35"/>
      <c r="C520" s="35"/>
      <c r="D520" s="35"/>
      <c r="E520" s="35"/>
      <c r="F520" s="35"/>
      <c r="G520" s="35"/>
      <c r="H520" s="68"/>
      <c r="I520" s="68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ht="35.25" customHeight="1">
      <c r="A521" s="35"/>
      <c r="B521" s="35"/>
      <c r="C521" s="35"/>
      <c r="D521" s="35"/>
      <c r="E521" s="35"/>
      <c r="F521" s="35"/>
      <c r="G521" s="35"/>
      <c r="H521" s="68"/>
      <c r="I521" s="68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ht="35.25" customHeight="1">
      <c r="A522" s="35"/>
      <c r="B522" s="35"/>
      <c r="C522" s="35"/>
      <c r="D522" s="35"/>
      <c r="E522" s="35"/>
      <c r="F522" s="35"/>
      <c r="G522" s="35"/>
      <c r="H522" s="68"/>
      <c r="I522" s="68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ht="35.25" customHeight="1">
      <c r="A523" s="35"/>
      <c r="B523" s="35"/>
      <c r="C523" s="35"/>
      <c r="D523" s="35"/>
      <c r="E523" s="35"/>
      <c r="F523" s="35"/>
      <c r="G523" s="35"/>
      <c r="H523" s="68"/>
      <c r="I523" s="68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ht="35.25" customHeight="1">
      <c r="A524" s="35"/>
      <c r="B524" s="35"/>
      <c r="C524" s="35"/>
      <c r="D524" s="35"/>
      <c r="E524" s="35"/>
      <c r="F524" s="35"/>
      <c r="G524" s="35"/>
      <c r="H524" s="68"/>
      <c r="I524" s="68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ht="35.25" customHeight="1">
      <c r="A525" s="35"/>
      <c r="B525" s="35"/>
      <c r="C525" s="35"/>
      <c r="D525" s="35"/>
      <c r="E525" s="35"/>
      <c r="F525" s="35"/>
      <c r="G525" s="35"/>
      <c r="H525" s="68"/>
      <c r="I525" s="68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ht="35.25" customHeight="1">
      <c r="A526" s="35"/>
      <c r="B526" s="35"/>
      <c r="C526" s="35"/>
      <c r="D526" s="35"/>
      <c r="E526" s="35"/>
      <c r="F526" s="35"/>
      <c r="G526" s="35"/>
      <c r="H526" s="68"/>
      <c r="I526" s="68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ht="35.25" customHeight="1">
      <c r="A527" s="35"/>
      <c r="B527" s="35"/>
      <c r="C527" s="35"/>
      <c r="D527" s="35"/>
      <c r="E527" s="35"/>
      <c r="F527" s="35"/>
      <c r="G527" s="35"/>
      <c r="H527" s="68"/>
      <c r="I527" s="68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ht="35.25" customHeight="1">
      <c r="A528" s="35"/>
      <c r="B528" s="35"/>
      <c r="C528" s="35"/>
      <c r="D528" s="35"/>
      <c r="E528" s="35"/>
      <c r="F528" s="35"/>
      <c r="G528" s="35"/>
      <c r="H528" s="68"/>
      <c r="I528" s="68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ht="35.25" customHeight="1">
      <c r="A529" s="35"/>
      <c r="B529" s="35"/>
      <c r="C529" s="35"/>
      <c r="D529" s="35"/>
      <c r="E529" s="35"/>
      <c r="F529" s="35"/>
      <c r="G529" s="35"/>
      <c r="H529" s="68"/>
      <c r="I529" s="68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ht="35.25" customHeight="1">
      <c r="A530" s="35"/>
      <c r="B530" s="35"/>
      <c r="C530" s="35"/>
      <c r="D530" s="35"/>
      <c r="E530" s="35"/>
      <c r="F530" s="35"/>
      <c r="G530" s="35"/>
      <c r="H530" s="68"/>
      <c r="I530" s="68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ht="35.25" customHeight="1">
      <c r="A531" s="35"/>
      <c r="B531" s="35"/>
      <c r="C531" s="35"/>
      <c r="D531" s="35"/>
      <c r="E531" s="35"/>
      <c r="F531" s="35"/>
      <c r="G531" s="35"/>
      <c r="H531" s="68"/>
      <c r="I531" s="68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ht="35.25" customHeight="1">
      <c r="A532" s="35"/>
      <c r="B532" s="35"/>
      <c r="C532" s="35"/>
      <c r="D532" s="35"/>
      <c r="E532" s="35"/>
      <c r="F532" s="35"/>
      <c r="G532" s="35"/>
      <c r="H532" s="68"/>
      <c r="I532" s="68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ht="35.25" customHeight="1">
      <c r="A533" s="35"/>
      <c r="B533" s="35"/>
      <c r="C533" s="35"/>
      <c r="D533" s="35"/>
      <c r="E533" s="35"/>
      <c r="F533" s="35"/>
      <c r="G533" s="35"/>
      <c r="H533" s="68"/>
      <c r="I533" s="68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ht="35.25" customHeight="1">
      <c r="A534" s="35"/>
      <c r="B534" s="35"/>
      <c r="C534" s="35"/>
      <c r="D534" s="35"/>
      <c r="E534" s="35"/>
      <c r="F534" s="35"/>
      <c r="G534" s="35"/>
      <c r="H534" s="68"/>
      <c r="I534" s="68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ht="35.25" customHeight="1">
      <c r="A535" s="35"/>
      <c r="B535" s="35"/>
      <c r="C535" s="35"/>
      <c r="D535" s="35"/>
      <c r="E535" s="35"/>
      <c r="F535" s="35"/>
      <c r="G535" s="35"/>
      <c r="H535" s="68"/>
      <c r="I535" s="68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ht="35.25" customHeight="1">
      <c r="A536" s="35"/>
      <c r="B536" s="35"/>
      <c r="C536" s="35"/>
      <c r="D536" s="35"/>
      <c r="E536" s="35"/>
      <c r="F536" s="35"/>
      <c r="G536" s="35"/>
      <c r="H536" s="68"/>
      <c r="I536" s="68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ht="35.25" customHeight="1">
      <c r="A537" s="35"/>
      <c r="B537" s="35"/>
      <c r="C537" s="35"/>
      <c r="D537" s="35"/>
      <c r="E537" s="35"/>
      <c r="F537" s="35"/>
      <c r="G537" s="35"/>
      <c r="H537" s="68"/>
      <c r="I537" s="68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ht="35.25" customHeight="1">
      <c r="A538" s="35"/>
      <c r="B538" s="35"/>
      <c r="C538" s="35"/>
      <c r="D538" s="35"/>
      <c r="E538" s="35"/>
      <c r="F538" s="35"/>
      <c r="G538" s="35"/>
      <c r="H538" s="68"/>
      <c r="I538" s="68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ht="35.25" customHeight="1">
      <c r="A539" s="35"/>
      <c r="B539" s="35"/>
      <c r="C539" s="35"/>
      <c r="D539" s="35"/>
      <c r="E539" s="35"/>
      <c r="F539" s="35"/>
      <c r="G539" s="35"/>
      <c r="H539" s="68"/>
      <c r="I539" s="68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ht="35.25" customHeight="1">
      <c r="A540" s="35"/>
      <c r="B540" s="35"/>
      <c r="C540" s="35"/>
      <c r="D540" s="35"/>
      <c r="E540" s="35"/>
      <c r="F540" s="35"/>
      <c r="G540" s="35"/>
      <c r="H540" s="68"/>
      <c r="I540" s="68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ht="35.25" customHeight="1">
      <c r="A541" s="35"/>
      <c r="B541" s="35"/>
      <c r="C541" s="35"/>
      <c r="D541" s="35"/>
      <c r="E541" s="35"/>
      <c r="F541" s="35"/>
      <c r="G541" s="35"/>
      <c r="H541" s="68"/>
      <c r="I541" s="68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ht="35.25" customHeight="1">
      <c r="A542" s="35"/>
      <c r="B542" s="35"/>
      <c r="C542" s="35"/>
      <c r="D542" s="35"/>
      <c r="E542" s="35"/>
      <c r="F542" s="35"/>
      <c r="G542" s="35"/>
      <c r="H542" s="68"/>
      <c r="I542" s="68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ht="35.25" customHeight="1">
      <c r="A543" s="35"/>
      <c r="B543" s="35"/>
      <c r="C543" s="35"/>
      <c r="D543" s="35"/>
      <c r="E543" s="35"/>
      <c r="F543" s="35"/>
      <c r="G543" s="35"/>
      <c r="H543" s="68"/>
      <c r="I543" s="68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ht="35.25" customHeight="1">
      <c r="A544" s="35"/>
      <c r="B544" s="35"/>
      <c r="C544" s="35"/>
      <c r="D544" s="35"/>
      <c r="E544" s="35"/>
      <c r="F544" s="35"/>
      <c r="G544" s="35"/>
      <c r="H544" s="68"/>
      <c r="I544" s="68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ht="35.25" customHeight="1">
      <c r="A545" s="35"/>
      <c r="B545" s="35"/>
      <c r="C545" s="35"/>
      <c r="D545" s="35"/>
      <c r="E545" s="35"/>
      <c r="F545" s="35"/>
      <c r="G545" s="35"/>
      <c r="H545" s="68"/>
      <c r="I545" s="68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ht="35.25" customHeight="1">
      <c r="A546" s="35"/>
      <c r="B546" s="35"/>
      <c r="C546" s="35"/>
      <c r="D546" s="35"/>
      <c r="E546" s="35"/>
      <c r="F546" s="35"/>
      <c r="G546" s="35"/>
      <c r="H546" s="68"/>
      <c r="I546" s="68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ht="35.25" customHeight="1">
      <c r="A547" s="35"/>
      <c r="B547" s="35"/>
      <c r="C547" s="35"/>
      <c r="D547" s="35"/>
      <c r="E547" s="35"/>
      <c r="F547" s="35"/>
      <c r="G547" s="35"/>
      <c r="H547" s="68"/>
      <c r="I547" s="68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ht="35.25" customHeight="1">
      <c r="A548" s="35"/>
      <c r="B548" s="35"/>
      <c r="C548" s="35"/>
      <c r="D548" s="35"/>
      <c r="E548" s="35"/>
      <c r="F548" s="35"/>
      <c r="G548" s="35"/>
      <c r="H548" s="68"/>
      <c r="I548" s="68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ht="35.25" customHeight="1">
      <c r="A549" s="35"/>
      <c r="B549" s="35"/>
      <c r="C549" s="35"/>
      <c r="D549" s="35"/>
      <c r="E549" s="35"/>
      <c r="F549" s="35"/>
      <c r="G549" s="35"/>
      <c r="H549" s="68"/>
      <c r="I549" s="68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ht="35.25" customHeight="1">
      <c r="A550" s="35"/>
      <c r="B550" s="35"/>
      <c r="C550" s="35"/>
      <c r="D550" s="35"/>
      <c r="E550" s="35"/>
      <c r="F550" s="35"/>
      <c r="G550" s="35"/>
      <c r="H550" s="68"/>
      <c r="I550" s="68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ht="35.25" customHeight="1">
      <c r="A551" s="35"/>
      <c r="B551" s="35"/>
      <c r="C551" s="35"/>
      <c r="D551" s="35"/>
      <c r="E551" s="35"/>
      <c r="F551" s="35"/>
      <c r="G551" s="35"/>
      <c r="H551" s="68"/>
      <c r="I551" s="68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ht="35.25" customHeight="1">
      <c r="A552" s="35"/>
      <c r="B552" s="35"/>
      <c r="C552" s="35"/>
      <c r="D552" s="35"/>
      <c r="E552" s="35"/>
      <c r="F552" s="35"/>
      <c r="G552" s="35"/>
      <c r="H552" s="68"/>
      <c r="I552" s="68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ht="35.25" customHeight="1">
      <c r="A553" s="35"/>
      <c r="B553" s="35"/>
      <c r="C553" s="35"/>
      <c r="D553" s="35"/>
      <c r="E553" s="35"/>
      <c r="F553" s="35"/>
      <c r="G553" s="35"/>
      <c r="H553" s="68"/>
      <c r="I553" s="68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ht="35.25" customHeight="1">
      <c r="A554" s="35"/>
      <c r="B554" s="35"/>
      <c r="C554" s="35"/>
      <c r="D554" s="35"/>
      <c r="E554" s="35"/>
      <c r="F554" s="35"/>
      <c r="G554" s="35"/>
      <c r="H554" s="68"/>
      <c r="I554" s="68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ht="35.25" customHeight="1">
      <c r="A555" s="35"/>
      <c r="B555" s="35"/>
      <c r="C555" s="35"/>
      <c r="D555" s="35"/>
      <c r="E555" s="35"/>
      <c r="F555" s="35"/>
      <c r="G555" s="35"/>
      <c r="H555" s="68"/>
      <c r="I555" s="68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ht="35.25" customHeight="1">
      <c r="A556" s="35"/>
      <c r="B556" s="35"/>
      <c r="C556" s="35"/>
      <c r="D556" s="35"/>
      <c r="E556" s="35"/>
      <c r="F556" s="35"/>
      <c r="G556" s="35"/>
      <c r="H556" s="68"/>
      <c r="I556" s="68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ht="35.25" customHeight="1">
      <c r="A557" s="35"/>
      <c r="B557" s="35"/>
      <c r="C557" s="35"/>
      <c r="D557" s="35"/>
      <c r="E557" s="35"/>
      <c r="F557" s="35"/>
      <c r="G557" s="35"/>
      <c r="H557" s="68"/>
      <c r="I557" s="68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ht="35.25" customHeight="1">
      <c r="A558" s="35"/>
      <c r="B558" s="35"/>
      <c r="C558" s="35"/>
      <c r="D558" s="35"/>
      <c r="E558" s="35"/>
      <c r="F558" s="35"/>
      <c r="G558" s="35"/>
      <c r="H558" s="68"/>
      <c r="I558" s="68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ht="35.25" customHeight="1">
      <c r="A559" s="35"/>
      <c r="B559" s="35"/>
      <c r="C559" s="35"/>
      <c r="D559" s="35"/>
      <c r="E559" s="35"/>
      <c r="F559" s="35"/>
      <c r="G559" s="35"/>
      <c r="H559" s="68"/>
      <c r="I559" s="68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ht="35.25" customHeight="1">
      <c r="A560" s="35"/>
      <c r="B560" s="35"/>
      <c r="C560" s="35"/>
      <c r="D560" s="35"/>
      <c r="E560" s="35"/>
      <c r="F560" s="35"/>
      <c r="G560" s="35"/>
      <c r="H560" s="68"/>
      <c r="I560" s="68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ht="35.25" customHeight="1">
      <c r="A561" s="35"/>
      <c r="B561" s="35"/>
      <c r="C561" s="35"/>
      <c r="D561" s="35"/>
      <c r="E561" s="35"/>
      <c r="F561" s="35"/>
      <c r="G561" s="35"/>
      <c r="H561" s="68"/>
      <c r="I561" s="68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ht="35.25" customHeight="1">
      <c r="A562" s="35"/>
      <c r="B562" s="35"/>
      <c r="C562" s="35"/>
      <c r="D562" s="35"/>
      <c r="E562" s="35"/>
      <c r="F562" s="35"/>
      <c r="G562" s="35"/>
      <c r="H562" s="68"/>
      <c r="I562" s="68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ht="35.25" customHeight="1">
      <c r="A563" s="35"/>
      <c r="B563" s="35"/>
      <c r="C563" s="35"/>
      <c r="D563" s="35"/>
      <c r="E563" s="35"/>
      <c r="F563" s="35"/>
      <c r="G563" s="35"/>
      <c r="H563" s="68"/>
      <c r="I563" s="68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ht="35.25" customHeight="1">
      <c r="A564" s="35"/>
      <c r="B564" s="35"/>
      <c r="C564" s="35"/>
      <c r="D564" s="35"/>
      <c r="E564" s="35"/>
      <c r="F564" s="35"/>
      <c r="G564" s="35"/>
      <c r="H564" s="68"/>
      <c r="I564" s="68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ht="35.25" customHeight="1">
      <c r="A565" s="35"/>
      <c r="B565" s="35"/>
      <c r="C565" s="35"/>
      <c r="D565" s="35"/>
      <c r="E565" s="35"/>
      <c r="F565" s="35"/>
      <c r="G565" s="35"/>
      <c r="H565" s="68"/>
      <c r="I565" s="68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ht="35.25" customHeight="1">
      <c r="A566" s="35"/>
      <c r="B566" s="35"/>
      <c r="C566" s="35"/>
      <c r="D566" s="35"/>
      <c r="E566" s="35"/>
      <c r="F566" s="35"/>
      <c r="G566" s="35"/>
      <c r="H566" s="68"/>
      <c r="I566" s="68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ht="35.25" customHeight="1">
      <c r="A567" s="35"/>
      <c r="B567" s="35"/>
      <c r="C567" s="35"/>
      <c r="D567" s="35"/>
      <c r="E567" s="35"/>
      <c r="F567" s="35"/>
      <c r="G567" s="35"/>
      <c r="H567" s="68"/>
      <c r="I567" s="68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ht="35.25" customHeight="1">
      <c r="A568" s="35"/>
      <c r="B568" s="35"/>
      <c r="C568" s="35"/>
      <c r="D568" s="35"/>
      <c r="E568" s="35"/>
      <c r="F568" s="35"/>
      <c r="G568" s="35"/>
      <c r="H568" s="68"/>
      <c r="I568" s="68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ht="35.25" customHeight="1">
      <c r="A569" s="35"/>
      <c r="B569" s="35"/>
      <c r="C569" s="35"/>
      <c r="D569" s="35"/>
      <c r="E569" s="35"/>
      <c r="F569" s="35"/>
      <c r="G569" s="35"/>
      <c r="H569" s="68"/>
      <c r="I569" s="68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ht="35.25" customHeight="1">
      <c r="A570" s="35"/>
      <c r="B570" s="35"/>
      <c r="C570" s="35"/>
      <c r="D570" s="35"/>
      <c r="E570" s="35"/>
      <c r="F570" s="35"/>
      <c r="G570" s="35"/>
      <c r="H570" s="68"/>
      <c r="I570" s="68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ht="35.25" customHeight="1">
      <c r="A571" s="35"/>
      <c r="B571" s="35"/>
      <c r="C571" s="35"/>
      <c r="D571" s="35"/>
      <c r="E571" s="35"/>
      <c r="F571" s="35"/>
      <c r="G571" s="35"/>
      <c r="H571" s="68"/>
      <c r="I571" s="68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ht="35.25" customHeight="1">
      <c r="A572" s="35"/>
      <c r="B572" s="35"/>
      <c r="C572" s="35"/>
      <c r="D572" s="35"/>
      <c r="E572" s="35"/>
      <c r="F572" s="35"/>
      <c r="G572" s="35"/>
      <c r="H572" s="68"/>
      <c r="I572" s="68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ht="35.25" customHeight="1">
      <c r="A573" s="35"/>
      <c r="B573" s="35"/>
      <c r="C573" s="35"/>
      <c r="D573" s="35"/>
      <c r="E573" s="35"/>
      <c r="F573" s="35"/>
      <c r="G573" s="35"/>
      <c r="H573" s="68"/>
      <c r="I573" s="68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ht="35.25" customHeight="1">
      <c r="A574" s="35"/>
      <c r="B574" s="35"/>
      <c r="C574" s="35"/>
      <c r="D574" s="35"/>
      <c r="E574" s="35"/>
      <c r="F574" s="35"/>
      <c r="G574" s="35"/>
      <c r="H574" s="68"/>
      <c r="I574" s="68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ht="35.25" customHeight="1">
      <c r="A575" s="35"/>
      <c r="B575" s="35"/>
      <c r="C575" s="35"/>
      <c r="D575" s="35"/>
      <c r="E575" s="35"/>
      <c r="F575" s="35"/>
      <c r="G575" s="35"/>
      <c r="H575" s="68"/>
      <c r="I575" s="68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ht="35.25" customHeight="1">
      <c r="A576" s="35"/>
      <c r="B576" s="35"/>
      <c r="C576" s="35"/>
      <c r="D576" s="35"/>
      <c r="E576" s="35"/>
      <c r="F576" s="35"/>
      <c r="G576" s="35"/>
      <c r="H576" s="68"/>
      <c r="I576" s="68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ht="35.25" customHeight="1">
      <c r="A577" s="35"/>
      <c r="B577" s="35"/>
      <c r="C577" s="35"/>
      <c r="D577" s="35"/>
      <c r="E577" s="35"/>
      <c r="F577" s="35"/>
      <c r="G577" s="35"/>
      <c r="H577" s="68"/>
      <c r="I577" s="68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ht="35.25" customHeight="1">
      <c r="A578" s="35"/>
      <c r="B578" s="35"/>
      <c r="C578" s="35"/>
      <c r="D578" s="35"/>
      <c r="E578" s="35"/>
      <c r="F578" s="35"/>
      <c r="G578" s="35"/>
      <c r="H578" s="68"/>
      <c r="I578" s="68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ht="35.25" customHeight="1">
      <c r="A579" s="35"/>
      <c r="B579" s="35"/>
      <c r="C579" s="35"/>
      <c r="D579" s="35"/>
      <c r="E579" s="35"/>
      <c r="F579" s="35"/>
      <c r="G579" s="35"/>
      <c r="H579" s="68"/>
      <c r="I579" s="68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ht="35.25" customHeight="1">
      <c r="A580" s="35"/>
      <c r="B580" s="35"/>
      <c r="C580" s="35"/>
      <c r="D580" s="35"/>
      <c r="E580" s="35"/>
      <c r="F580" s="35"/>
      <c r="G580" s="35"/>
      <c r="H580" s="68"/>
      <c r="I580" s="68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ht="35.25" customHeight="1">
      <c r="A581" s="35"/>
      <c r="B581" s="35"/>
      <c r="C581" s="35"/>
      <c r="D581" s="35"/>
      <c r="E581" s="35"/>
      <c r="F581" s="35"/>
      <c r="G581" s="35"/>
      <c r="H581" s="68"/>
      <c r="I581" s="68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ht="35.25" customHeight="1">
      <c r="A582" s="35"/>
      <c r="B582" s="35"/>
      <c r="C582" s="35"/>
      <c r="D582" s="35"/>
      <c r="E582" s="35"/>
      <c r="F582" s="35"/>
      <c r="G582" s="35"/>
      <c r="H582" s="68"/>
      <c r="I582" s="68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ht="35.25" customHeight="1">
      <c r="A583" s="35"/>
      <c r="B583" s="35"/>
      <c r="C583" s="35"/>
      <c r="D583" s="35"/>
      <c r="E583" s="35"/>
      <c r="F583" s="35"/>
      <c r="G583" s="35"/>
      <c r="H583" s="68"/>
      <c r="I583" s="68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ht="35.25" customHeight="1">
      <c r="A584" s="35"/>
      <c r="B584" s="35"/>
      <c r="C584" s="35"/>
      <c r="D584" s="35"/>
      <c r="E584" s="35"/>
      <c r="F584" s="35"/>
      <c r="G584" s="35"/>
      <c r="H584" s="68"/>
      <c r="I584" s="68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ht="35.25" customHeight="1">
      <c r="A585" s="35"/>
      <c r="B585" s="35"/>
      <c r="C585" s="35"/>
      <c r="D585" s="35"/>
      <c r="E585" s="35"/>
      <c r="F585" s="35"/>
      <c r="G585" s="35"/>
      <c r="H585" s="68"/>
      <c r="I585" s="68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ht="35.25" customHeight="1">
      <c r="A586" s="35"/>
      <c r="B586" s="35"/>
      <c r="C586" s="35"/>
      <c r="D586" s="35"/>
      <c r="E586" s="35"/>
      <c r="F586" s="35"/>
      <c r="G586" s="35"/>
      <c r="H586" s="68"/>
      <c r="I586" s="68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ht="35.25" customHeight="1">
      <c r="A587" s="35"/>
      <c r="B587" s="35"/>
      <c r="C587" s="35"/>
      <c r="D587" s="35"/>
      <c r="E587" s="35"/>
      <c r="F587" s="35"/>
      <c r="G587" s="35"/>
      <c r="H587" s="68"/>
      <c r="I587" s="68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ht="35.25" customHeight="1">
      <c r="A588" s="35"/>
      <c r="B588" s="35"/>
      <c r="C588" s="35"/>
      <c r="D588" s="35"/>
      <c r="E588" s="35"/>
      <c r="F588" s="35"/>
      <c r="G588" s="35"/>
      <c r="H588" s="68"/>
      <c r="I588" s="68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ht="35.25" customHeight="1">
      <c r="A589" s="35"/>
      <c r="B589" s="35"/>
      <c r="C589" s="35"/>
      <c r="D589" s="35"/>
      <c r="E589" s="35"/>
      <c r="F589" s="35"/>
      <c r="G589" s="35"/>
      <c r="H589" s="68"/>
      <c r="I589" s="68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ht="35.25" customHeight="1">
      <c r="A590" s="35"/>
      <c r="B590" s="35"/>
      <c r="C590" s="35"/>
      <c r="D590" s="35"/>
      <c r="E590" s="35"/>
      <c r="F590" s="35"/>
      <c r="G590" s="35"/>
      <c r="H590" s="68"/>
      <c r="I590" s="68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ht="35.25" customHeight="1">
      <c r="A591" s="35"/>
      <c r="B591" s="35"/>
      <c r="C591" s="35"/>
      <c r="D591" s="35"/>
      <c r="E591" s="35"/>
      <c r="F591" s="35"/>
      <c r="G591" s="35"/>
      <c r="H591" s="68"/>
      <c r="I591" s="68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ht="35.25" customHeight="1">
      <c r="A592" s="35"/>
      <c r="B592" s="35"/>
      <c r="C592" s="35"/>
      <c r="D592" s="35"/>
      <c r="E592" s="35"/>
      <c r="F592" s="35"/>
      <c r="G592" s="35"/>
      <c r="H592" s="68"/>
      <c r="I592" s="68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ht="35.25" customHeight="1">
      <c r="A593" s="35"/>
      <c r="B593" s="35"/>
      <c r="C593" s="35"/>
      <c r="D593" s="35"/>
      <c r="E593" s="35"/>
      <c r="F593" s="35"/>
      <c r="G593" s="35"/>
      <c r="H593" s="68"/>
      <c r="I593" s="68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ht="35.25" customHeight="1">
      <c r="A594" s="35"/>
      <c r="B594" s="35"/>
      <c r="C594" s="35"/>
      <c r="D594" s="35"/>
      <c r="E594" s="35"/>
      <c r="F594" s="35"/>
      <c r="G594" s="35"/>
      <c r="H594" s="68"/>
      <c r="I594" s="68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ht="35.25" customHeight="1">
      <c r="A595" s="35"/>
      <c r="B595" s="35"/>
      <c r="C595" s="35"/>
      <c r="D595" s="35"/>
      <c r="E595" s="35"/>
      <c r="F595" s="35"/>
      <c r="G595" s="35"/>
      <c r="H595" s="68"/>
      <c r="I595" s="68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ht="35.25" customHeight="1">
      <c r="A596" s="35"/>
      <c r="B596" s="35"/>
      <c r="C596" s="35"/>
      <c r="D596" s="35"/>
      <c r="E596" s="35"/>
      <c r="F596" s="35"/>
      <c r="G596" s="35"/>
      <c r="H596" s="68"/>
      <c r="I596" s="68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ht="35.25" customHeight="1">
      <c r="A597" s="35"/>
      <c r="B597" s="35"/>
      <c r="C597" s="35"/>
      <c r="D597" s="35"/>
      <c r="E597" s="35"/>
      <c r="F597" s="35"/>
      <c r="G597" s="35"/>
      <c r="H597" s="68"/>
      <c r="I597" s="68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ht="35.25" customHeight="1">
      <c r="A598" s="35"/>
      <c r="B598" s="35"/>
      <c r="C598" s="35"/>
      <c r="D598" s="35"/>
      <c r="E598" s="35"/>
      <c r="F598" s="35"/>
      <c r="G598" s="35"/>
      <c r="H598" s="68"/>
      <c r="I598" s="68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ht="35.25" customHeight="1">
      <c r="A599" s="35"/>
      <c r="B599" s="35"/>
      <c r="C599" s="35"/>
      <c r="D599" s="35"/>
      <c r="E599" s="35"/>
      <c r="F599" s="35"/>
      <c r="G599" s="35"/>
      <c r="H599" s="68"/>
      <c r="I599" s="68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ht="35.25" customHeight="1">
      <c r="A600" s="35"/>
      <c r="B600" s="35"/>
      <c r="C600" s="35"/>
      <c r="D600" s="35"/>
      <c r="E600" s="35"/>
      <c r="F600" s="35"/>
      <c r="G600" s="35"/>
      <c r="H600" s="68"/>
      <c r="I600" s="68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ht="35.25" customHeight="1">
      <c r="A601" s="35"/>
      <c r="B601" s="35"/>
      <c r="C601" s="35"/>
      <c r="D601" s="35"/>
      <c r="E601" s="35"/>
      <c r="F601" s="35"/>
      <c r="G601" s="35"/>
      <c r="H601" s="68"/>
      <c r="I601" s="68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ht="35.25" customHeight="1">
      <c r="A602" s="35"/>
      <c r="B602" s="35"/>
      <c r="C602" s="35"/>
      <c r="D602" s="35"/>
      <c r="E602" s="35"/>
      <c r="F602" s="35"/>
      <c r="G602" s="35"/>
      <c r="H602" s="68"/>
      <c r="I602" s="68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ht="35.25" customHeight="1">
      <c r="A603" s="35"/>
      <c r="B603" s="35"/>
      <c r="C603" s="35"/>
      <c r="D603" s="35"/>
      <c r="E603" s="35"/>
      <c r="F603" s="35"/>
      <c r="G603" s="35"/>
      <c r="H603" s="68"/>
      <c r="I603" s="68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ht="35.25" customHeight="1">
      <c r="A604" s="35"/>
      <c r="B604" s="35"/>
      <c r="C604" s="35"/>
      <c r="D604" s="35"/>
      <c r="E604" s="35"/>
      <c r="F604" s="35"/>
      <c r="G604" s="35"/>
      <c r="H604" s="68"/>
      <c r="I604" s="68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ht="35.25" customHeight="1">
      <c r="A605" s="35"/>
      <c r="B605" s="35"/>
      <c r="C605" s="35"/>
      <c r="D605" s="35"/>
      <c r="E605" s="35"/>
      <c r="F605" s="35"/>
      <c r="G605" s="35"/>
      <c r="H605" s="68"/>
      <c r="I605" s="68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ht="35.25" customHeight="1">
      <c r="A606" s="35"/>
      <c r="B606" s="35"/>
      <c r="C606" s="35"/>
      <c r="D606" s="35"/>
      <c r="E606" s="35"/>
      <c r="F606" s="35"/>
      <c r="G606" s="35"/>
      <c r="H606" s="68"/>
      <c r="I606" s="68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ht="35.25" customHeight="1">
      <c r="A607" s="35"/>
      <c r="B607" s="35"/>
      <c r="C607" s="35"/>
      <c r="D607" s="35"/>
      <c r="E607" s="35"/>
      <c r="F607" s="35"/>
      <c r="G607" s="35"/>
      <c r="H607" s="68"/>
      <c r="I607" s="68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ht="35.25" customHeight="1">
      <c r="A608" s="35"/>
      <c r="B608" s="35"/>
      <c r="C608" s="35"/>
      <c r="D608" s="35"/>
      <c r="E608" s="35"/>
      <c r="F608" s="35"/>
      <c r="G608" s="35"/>
      <c r="H608" s="68"/>
      <c r="I608" s="68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ht="35.25" customHeight="1">
      <c r="A609" s="35"/>
      <c r="B609" s="35"/>
      <c r="C609" s="35"/>
      <c r="D609" s="35"/>
      <c r="E609" s="35"/>
      <c r="F609" s="35"/>
      <c r="G609" s="35"/>
      <c r="H609" s="68"/>
      <c r="I609" s="68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ht="35.25" customHeight="1">
      <c r="A610" s="35"/>
      <c r="B610" s="35"/>
      <c r="C610" s="35"/>
      <c r="D610" s="35"/>
      <c r="E610" s="35"/>
      <c r="F610" s="35"/>
      <c r="G610" s="35"/>
      <c r="H610" s="68"/>
      <c r="I610" s="68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ht="35.25" customHeight="1">
      <c r="A611" s="35"/>
      <c r="B611" s="35"/>
      <c r="C611" s="35"/>
      <c r="D611" s="35"/>
      <c r="E611" s="35"/>
      <c r="F611" s="35"/>
      <c r="G611" s="35"/>
      <c r="H611" s="68"/>
      <c r="I611" s="68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ht="35.25" customHeight="1">
      <c r="A612" s="35"/>
      <c r="B612" s="35"/>
      <c r="C612" s="35"/>
      <c r="D612" s="35"/>
      <c r="E612" s="35"/>
      <c r="F612" s="35"/>
      <c r="G612" s="35"/>
      <c r="H612" s="68"/>
      <c r="I612" s="68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ht="35.25" customHeight="1">
      <c r="A613" s="35"/>
      <c r="B613" s="35"/>
      <c r="C613" s="35"/>
      <c r="D613" s="35"/>
      <c r="E613" s="35"/>
      <c r="F613" s="35"/>
      <c r="G613" s="35"/>
      <c r="H613" s="68"/>
      <c r="I613" s="68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ht="35.25" customHeight="1">
      <c r="A614" s="35"/>
      <c r="B614" s="35"/>
      <c r="C614" s="35"/>
      <c r="D614" s="35"/>
      <c r="E614" s="35"/>
      <c r="F614" s="35"/>
      <c r="G614" s="35"/>
      <c r="H614" s="68"/>
      <c r="I614" s="68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ht="35.25" customHeight="1">
      <c r="A615" s="35"/>
      <c r="B615" s="35"/>
      <c r="C615" s="35"/>
      <c r="D615" s="35"/>
      <c r="E615" s="35"/>
      <c r="F615" s="35"/>
      <c r="G615" s="35"/>
      <c r="H615" s="68"/>
      <c r="I615" s="68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ht="35.25" customHeight="1">
      <c r="A616" s="35"/>
      <c r="B616" s="35"/>
      <c r="C616" s="35"/>
      <c r="D616" s="35"/>
      <c r="E616" s="35"/>
      <c r="F616" s="35"/>
      <c r="G616" s="35"/>
      <c r="H616" s="68"/>
      <c r="I616" s="68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ht="35.25" customHeight="1">
      <c r="A617" s="35"/>
      <c r="B617" s="35"/>
      <c r="C617" s="35"/>
      <c r="D617" s="35"/>
      <c r="E617" s="35"/>
      <c r="F617" s="35"/>
      <c r="G617" s="35"/>
      <c r="H617" s="68"/>
      <c r="I617" s="68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ht="35.25" customHeight="1">
      <c r="A618" s="35"/>
      <c r="B618" s="35"/>
      <c r="C618" s="35"/>
      <c r="D618" s="35"/>
      <c r="E618" s="35"/>
      <c r="F618" s="35"/>
      <c r="G618" s="35"/>
      <c r="H618" s="68"/>
      <c r="I618" s="68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ht="35.25" customHeight="1">
      <c r="A619" s="35"/>
      <c r="B619" s="35"/>
      <c r="C619" s="35"/>
      <c r="D619" s="35"/>
      <c r="E619" s="35"/>
      <c r="F619" s="35"/>
      <c r="G619" s="35"/>
      <c r="H619" s="68"/>
      <c r="I619" s="68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ht="35.25" customHeight="1">
      <c r="A620" s="35"/>
      <c r="B620" s="35"/>
      <c r="C620" s="35"/>
      <c r="D620" s="35"/>
      <c r="E620" s="35"/>
      <c r="F620" s="35"/>
      <c r="G620" s="35"/>
      <c r="H620" s="68"/>
      <c r="I620" s="68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ht="35.25" customHeight="1">
      <c r="A621" s="35"/>
      <c r="B621" s="35"/>
      <c r="C621" s="35"/>
      <c r="D621" s="35"/>
      <c r="E621" s="35"/>
      <c r="F621" s="35"/>
      <c r="G621" s="35"/>
      <c r="H621" s="68"/>
      <c r="I621" s="68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ht="35.25" customHeight="1">
      <c r="A622" s="35"/>
      <c r="B622" s="35"/>
      <c r="C622" s="35"/>
      <c r="D622" s="35"/>
      <c r="E622" s="35"/>
      <c r="F622" s="35"/>
      <c r="G622" s="35"/>
      <c r="H622" s="68"/>
      <c r="I622" s="68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ht="35.25" customHeight="1">
      <c r="A623" s="35"/>
      <c r="B623" s="35"/>
      <c r="C623" s="35"/>
      <c r="D623" s="35"/>
      <c r="E623" s="35"/>
      <c r="F623" s="35"/>
      <c r="G623" s="35"/>
      <c r="H623" s="68"/>
      <c r="I623" s="68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ht="35.25" customHeight="1">
      <c r="A624" s="35"/>
      <c r="B624" s="35"/>
      <c r="C624" s="35"/>
      <c r="D624" s="35"/>
      <c r="E624" s="35"/>
      <c r="F624" s="35"/>
      <c r="G624" s="35"/>
      <c r="H624" s="68"/>
      <c r="I624" s="68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ht="35.25" customHeight="1">
      <c r="A625" s="35"/>
      <c r="B625" s="35"/>
      <c r="C625" s="35"/>
      <c r="D625" s="35"/>
      <c r="E625" s="35"/>
      <c r="F625" s="35"/>
      <c r="G625" s="35"/>
      <c r="H625" s="68"/>
      <c r="I625" s="68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ht="35.25" customHeight="1">
      <c r="A626" s="35"/>
      <c r="B626" s="35"/>
      <c r="C626" s="35"/>
      <c r="D626" s="35"/>
      <c r="E626" s="35"/>
      <c r="F626" s="35"/>
      <c r="G626" s="35"/>
      <c r="H626" s="68"/>
      <c r="I626" s="68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ht="35.25" customHeight="1">
      <c r="A627" s="35"/>
      <c r="B627" s="35"/>
      <c r="C627" s="35"/>
      <c r="D627" s="35"/>
      <c r="E627" s="35"/>
      <c r="F627" s="35"/>
      <c r="G627" s="35"/>
      <c r="H627" s="68"/>
      <c r="I627" s="68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ht="35.25" customHeight="1">
      <c r="A628" s="35"/>
      <c r="B628" s="35"/>
      <c r="C628" s="35"/>
      <c r="D628" s="35"/>
      <c r="E628" s="35"/>
      <c r="F628" s="35"/>
      <c r="G628" s="35"/>
      <c r="H628" s="68"/>
      <c r="I628" s="68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ht="35.25" customHeight="1">
      <c r="A629" s="35"/>
      <c r="B629" s="35"/>
      <c r="C629" s="35"/>
      <c r="D629" s="35"/>
      <c r="E629" s="35"/>
      <c r="F629" s="35"/>
      <c r="G629" s="35"/>
      <c r="H629" s="68"/>
      <c r="I629" s="68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ht="35.25" customHeight="1">
      <c r="A630" s="35"/>
      <c r="B630" s="35"/>
      <c r="C630" s="35"/>
      <c r="D630" s="35"/>
      <c r="E630" s="35"/>
      <c r="F630" s="35"/>
      <c r="G630" s="35"/>
      <c r="H630" s="68"/>
      <c r="I630" s="68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ht="35.25" customHeight="1">
      <c r="A631" s="35"/>
      <c r="B631" s="35"/>
      <c r="C631" s="35"/>
      <c r="D631" s="35"/>
      <c r="E631" s="35"/>
      <c r="F631" s="35"/>
      <c r="G631" s="35"/>
      <c r="H631" s="68"/>
      <c r="I631" s="68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ht="35.25" customHeight="1">
      <c r="A632" s="35"/>
      <c r="B632" s="35"/>
      <c r="C632" s="35"/>
      <c r="D632" s="35"/>
      <c r="E632" s="35"/>
      <c r="F632" s="35"/>
      <c r="G632" s="35"/>
      <c r="H632" s="68"/>
      <c r="I632" s="68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ht="35.25" customHeight="1">
      <c r="A633" s="35"/>
      <c r="B633" s="35"/>
      <c r="C633" s="35"/>
      <c r="D633" s="35"/>
      <c r="E633" s="35"/>
      <c r="F633" s="35"/>
      <c r="G633" s="35"/>
      <c r="H633" s="68"/>
      <c r="I633" s="68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ht="35.25" customHeight="1">
      <c r="A634" s="35"/>
      <c r="B634" s="35"/>
      <c r="C634" s="35"/>
      <c r="D634" s="35"/>
      <c r="E634" s="35"/>
      <c r="F634" s="35"/>
      <c r="G634" s="35"/>
      <c r="H634" s="68"/>
      <c r="I634" s="68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ht="35.25" customHeight="1">
      <c r="A635" s="35"/>
      <c r="B635" s="35"/>
      <c r="C635" s="35"/>
      <c r="D635" s="35"/>
      <c r="E635" s="35"/>
      <c r="F635" s="35"/>
      <c r="G635" s="35"/>
      <c r="H635" s="68"/>
      <c r="I635" s="68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ht="35.25" customHeight="1">
      <c r="A636" s="35"/>
      <c r="B636" s="35"/>
      <c r="C636" s="35"/>
      <c r="D636" s="35"/>
      <c r="E636" s="35"/>
      <c r="F636" s="35"/>
      <c r="G636" s="35"/>
      <c r="H636" s="68"/>
      <c r="I636" s="68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ht="35.25" customHeight="1">
      <c r="A637" s="35"/>
      <c r="B637" s="35"/>
      <c r="C637" s="35"/>
      <c r="D637" s="35"/>
      <c r="E637" s="35"/>
      <c r="F637" s="35"/>
      <c r="G637" s="35"/>
      <c r="H637" s="68"/>
      <c r="I637" s="68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ht="35.25" customHeight="1">
      <c r="A638" s="35"/>
      <c r="B638" s="35"/>
      <c r="C638" s="35"/>
      <c r="D638" s="35"/>
      <c r="E638" s="35"/>
      <c r="F638" s="35"/>
      <c r="G638" s="35"/>
      <c r="H638" s="68"/>
      <c r="I638" s="68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ht="35.25" customHeight="1">
      <c r="A639" s="35"/>
      <c r="B639" s="35"/>
      <c r="C639" s="35"/>
      <c r="D639" s="35"/>
      <c r="E639" s="35"/>
      <c r="F639" s="35"/>
      <c r="G639" s="35"/>
      <c r="H639" s="68"/>
      <c r="I639" s="68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ht="35.25" customHeight="1">
      <c r="A640" s="35"/>
      <c r="B640" s="35"/>
      <c r="C640" s="35"/>
      <c r="D640" s="35"/>
      <c r="E640" s="35"/>
      <c r="F640" s="35"/>
      <c r="G640" s="35"/>
      <c r="H640" s="68"/>
      <c r="I640" s="68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ht="35.25" customHeight="1">
      <c r="A641" s="35"/>
      <c r="B641" s="35"/>
      <c r="C641" s="35"/>
      <c r="D641" s="35"/>
      <c r="E641" s="35"/>
      <c r="F641" s="35"/>
      <c r="G641" s="35"/>
      <c r="H641" s="68"/>
      <c r="I641" s="68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ht="35.25" customHeight="1">
      <c r="A642" s="35"/>
      <c r="B642" s="35"/>
      <c r="C642" s="35"/>
      <c r="D642" s="35"/>
      <c r="E642" s="35"/>
      <c r="F642" s="35"/>
      <c r="G642" s="35"/>
      <c r="H642" s="68"/>
      <c r="I642" s="68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ht="35.25" customHeight="1">
      <c r="A643" s="35"/>
      <c r="B643" s="35"/>
      <c r="C643" s="35"/>
      <c r="D643" s="35"/>
      <c r="E643" s="35"/>
      <c r="F643" s="35"/>
      <c r="G643" s="35"/>
      <c r="H643" s="68"/>
      <c r="I643" s="68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ht="35.25" customHeight="1">
      <c r="A644" s="35"/>
      <c r="B644" s="35"/>
      <c r="C644" s="35"/>
      <c r="D644" s="35"/>
      <c r="E644" s="35"/>
      <c r="F644" s="35"/>
      <c r="G644" s="35"/>
      <c r="H644" s="68"/>
      <c r="I644" s="68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ht="35.25" customHeight="1">
      <c r="A645" s="35"/>
      <c r="B645" s="35"/>
      <c r="C645" s="35"/>
      <c r="D645" s="35"/>
      <c r="E645" s="35"/>
      <c r="F645" s="35"/>
      <c r="G645" s="35"/>
      <c r="H645" s="68"/>
      <c r="I645" s="68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ht="35.25" customHeight="1">
      <c r="A646" s="35"/>
      <c r="B646" s="35"/>
      <c r="C646" s="35"/>
      <c r="D646" s="35"/>
      <c r="E646" s="35"/>
      <c r="F646" s="35"/>
      <c r="G646" s="35"/>
      <c r="H646" s="68"/>
      <c r="I646" s="68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ht="35.25" customHeight="1">
      <c r="A647" s="35"/>
      <c r="B647" s="35"/>
      <c r="C647" s="35"/>
      <c r="D647" s="35"/>
      <c r="E647" s="35"/>
      <c r="F647" s="35"/>
      <c r="G647" s="35"/>
      <c r="H647" s="68"/>
      <c r="I647" s="68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ht="35.25" customHeight="1">
      <c r="A648" s="35"/>
      <c r="B648" s="35"/>
      <c r="C648" s="35"/>
      <c r="D648" s="35"/>
      <c r="E648" s="35"/>
      <c r="F648" s="35"/>
      <c r="G648" s="35"/>
      <c r="H648" s="68"/>
      <c r="I648" s="68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ht="35.25" customHeight="1">
      <c r="A649" s="35"/>
      <c r="B649" s="35"/>
      <c r="C649" s="35"/>
      <c r="D649" s="35"/>
      <c r="E649" s="35"/>
      <c r="F649" s="35"/>
      <c r="G649" s="35"/>
      <c r="H649" s="68"/>
      <c r="I649" s="68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ht="35.25" customHeight="1">
      <c r="A650" s="35"/>
      <c r="B650" s="35"/>
      <c r="C650" s="35"/>
      <c r="D650" s="35"/>
      <c r="E650" s="35"/>
      <c r="F650" s="35"/>
      <c r="G650" s="35"/>
      <c r="H650" s="68"/>
      <c r="I650" s="68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ht="35.25" customHeight="1">
      <c r="A651" s="35"/>
      <c r="B651" s="35"/>
      <c r="C651" s="35"/>
      <c r="D651" s="35"/>
      <c r="E651" s="35"/>
      <c r="F651" s="35"/>
      <c r="G651" s="35"/>
      <c r="H651" s="68"/>
      <c r="I651" s="68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ht="35.25" customHeight="1">
      <c r="A652" s="35"/>
      <c r="B652" s="35"/>
      <c r="C652" s="35"/>
      <c r="D652" s="35"/>
      <c r="E652" s="35"/>
      <c r="F652" s="35"/>
      <c r="G652" s="35"/>
      <c r="H652" s="68"/>
      <c r="I652" s="68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ht="35.25" customHeight="1">
      <c r="A653" s="35"/>
      <c r="B653" s="35"/>
      <c r="C653" s="35"/>
      <c r="D653" s="35"/>
      <c r="E653" s="35"/>
      <c r="F653" s="35"/>
      <c r="G653" s="35"/>
      <c r="H653" s="68"/>
      <c r="I653" s="68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ht="35.25" customHeight="1">
      <c r="A654" s="35"/>
      <c r="B654" s="35"/>
      <c r="C654" s="35"/>
      <c r="D654" s="35"/>
      <c r="E654" s="35"/>
      <c r="F654" s="35"/>
      <c r="G654" s="35"/>
      <c r="H654" s="68"/>
      <c r="I654" s="68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ht="35.25" customHeight="1">
      <c r="A655" s="35"/>
      <c r="B655" s="35"/>
      <c r="C655" s="35"/>
      <c r="D655" s="35"/>
      <c r="E655" s="35"/>
      <c r="F655" s="35"/>
      <c r="G655" s="35"/>
      <c r="H655" s="68"/>
      <c r="I655" s="68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ht="35.25" customHeight="1">
      <c r="A656" s="35"/>
      <c r="B656" s="35"/>
      <c r="C656" s="35"/>
      <c r="D656" s="35"/>
      <c r="E656" s="35"/>
      <c r="F656" s="35"/>
      <c r="G656" s="35"/>
      <c r="H656" s="68"/>
      <c r="I656" s="68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ht="35.25" customHeight="1">
      <c r="A657" s="35"/>
      <c r="B657" s="35"/>
      <c r="C657" s="35"/>
      <c r="D657" s="35"/>
      <c r="E657" s="35"/>
      <c r="F657" s="35"/>
      <c r="G657" s="35"/>
      <c r="H657" s="68"/>
      <c r="I657" s="68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ht="35.25" customHeight="1">
      <c r="A658" s="35"/>
      <c r="B658" s="35"/>
      <c r="C658" s="35"/>
      <c r="D658" s="35"/>
      <c r="E658" s="35"/>
      <c r="F658" s="35"/>
      <c r="G658" s="35"/>
      <c r="H658" s="68"/>
      <c r="I658" s="68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ht="35.25" customHeight="1">
      <c r="A659" s="35"/>
      <c r="B659" s="35"/>
      <c r="C659" s="35"/>
      <c r="D659" s="35"/>
      <c r="E659" s="35"/>
      <c r="F659" s="35"/>
      <c r="G659" s="35"/>
      <c r="H659" s="68"/>
      <c r="I659" s="68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ht="35.25" customHeight="1">
      <c r="A660" s="35"/>
      <c r="B660" s="35"/>
      <c r="C660" s="35"/>
      <c r="D660" s="35"/>
      <c r="E660" s="35"/>
      <c r="F660" s="35"/>
      <c r="G660" s="35"/>
      <c r="H660" s="68"/>
      <c r="I660" s="68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ht="35.25" customHeight="1">
      <c r="A661" s="35"/>
      <c r="B661" s="35"/>
      <c r="C661" s="35"/>
      <c r="D661" s="35"/>
      <c r="E661" s="35"/>
      <c r="F661" s="35"/>
      <c r="G661" s="35"/>
      <c r="H661" s="68"/>
      <c r="I661" s="68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ht="35.25" customHeight="1">
      <c r="A662" s="35"/>
      <c r="B662" s="35"/>
      <c r="C662" s="35"/>
      <c r="D662" s="35"/>
      <c r="E662" s="35"/>
      <c r="F662" s="35"/>
      <c r="G662" s="35"/>
      <c r="H662" s="68"/>
      <c r="I662" s="68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ht="35.25" customHeight="1">
      <c r="A663" s="35"/>
      <c r="B663" s="35"/>
      <c r="C663" s="35"/>
      <c r="D663" s="35"/>
      <c r="E663" s="35"/>
      <c r="F663" s="35"/>
      <c r="G663" s="35"/>
      <c r="H663" s="68"/>
      <c r="I663" s="68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ht="35.25" customHeight="1">
      <c r="A664" s="35"/>
      <c r="B664" s="35"/>
      <c r="C664" s="35"/>
      <c r="D664" s="35"/>
      <c r="E664" s="35"/>
      <c r="F664" s="35"/>
      <c r="G664" s="35"/>
      <c r="H664" s="68"/>
      <c r="I664" s="68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ht="35.25" customHeight="1">
      <c r="A665" s="35"/>
      <c r="B665" s="35"/>
      <c r="C665" s="35"/>
      <c r="D665" s="35"/>
      <c r="E665" s="35"/>
      <c r="F665" s="35"/>
      <c r="G665" s="35"/>
      <c r="H665" s="68"/>
      <c r="I665" s="68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ht="35.25" customHeight="1">
      <c r="A666" s="35"/>
      <c r="B666" s="35"/>
      <c r="C666" s="35"/>
      <c r="D666" s="35"/>
      <c r="E666" s="35"/>
      <c r="F666" s="35"/>
      <c r="G666" s="35"/>
      <c r="H666" s="68"/>
      <c r="I666" s="68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ht="35.25" customHeight="1">
      <c r="A667" s="35"/>
      <c r="B667" s="35"/>
      <c r="C667" s="35"/>
      <c r="D667" s="35"/>
      <c r="E667" s="35"/>
      <c r="F667" s="35"/>
      <c r="G667" s="35"/>
      <c r="H667" s="68"/>
      <c r="I667" s="68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ht="35.25" customHeight="1">
      <c r="A668" s="35"/>
      <c r="B668" s="35"/>
      <c r="C668" s="35"/>
      <c r="D668" s="35"/>
      <c r="E668" s="35"/>
      <c r="F668" s="35"/>
      <c r="G668" s="35"/>
      <c r="H668" s="68"/>
      <c r="I668" s="68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ht="35.25" customHeight="1">
      <c r="A669" s="35"/>
      <c r="B669" s="35"/>
      <c r="C669" s="35"/>
      <c r="D669" s="35"/>
      <c r="E669" s="35"/>
      <c r="F669" s="35"/>
      <c r="G669" s="35"/>
      <c r="H669" s="68"/>
      <c r="I669" s="68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ht="35.25" customHeight="1">
      <c r="A670" s="35"/>
      <c r="B670" s="35"/>
      <c r="C670" s="35"/>
      <c r="D670" s="35"/>
      <c r="E670" s="35"/>
      <c r="F670" s="35"/>
      <c r="G670" s="35"/>
      <c r="H670" s="68"/>
      <c r="I670" s="68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ht="35.25" customHeight="1">
      <c r="A671" s="35"/>
      <c r="B671" s="35"/>
      <c r="C671" s="35"/>
      <c r="D671" s="35"/>
      <c r="E671" s="35"/>
      <c r="F671" s="35"/>
      <c r="G671" s="35"/>
      <c r="H671" s="68"/>
      <c r="I671" s="68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ht="35.25" customHeight="1">
      <c r="A672" s="35"/>
      <c r="B672" s="35"/>
      <c r="C672" s="35"/>
      <c r="D672" s="35"/>
      <c r="E672" s="35"/>
      <c r="F672" s="35"/>
      <c r="G672" s="35"/>
      <c r="H672" s="68"/>
      <c r="I672" s="68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ht="35.25" customHeight="1">
      <c r="A673" s="35"/>
      <c r="B673" s="35"/>
      <c r="C673" s="35"/>
      <c r="D673" s="35"/>
      <c r="E673" s="35"/>
      <c r="F673" s="35"/>
      <c r="G673" s="35"/>
      <c r="H673" s="68"/>
      <c r="I673" s="68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ht="35.25" customHeight="1">
      <c r="A674" s="35"/>
      <c r="B674" s="35"/>
      <c r="C674" s="35"/>
      <c r="D674" s="35"/>
      <c r="E674" s="35"/>
      <c r="F674" s="35"/>
      <c r="G674" s="35"/>
      <c r="H674" s="68"/>
      <c r="I674" s="68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ht="35.25" customHeight="1">
      <c r="A675" s="35"/>
      <c r="B675" s="35"/>
      <c r="C675" s="35"/>
      <c r="D675" s="35"/>
      <c r="E675" s="35"/>
      <c r="F675" s="35"/>
      <c r="G675" s="35"/>
      <c r="H675" s="68"/>
      <c r="I675" s="68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ht="35.25" customHeight="1">
      <c r="A676" s="35"/>
      <c r="B676" s="35"/>
      <c r="C676" s="35"/>
      <c r="D676" s="35"/>
      <c r="E676" s="35"/>
      <c r="F676" s="35"/>
      <c r="G676" s="35"/>
      <c r="H676" s="68"/>
      <c r="I676" s="68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ht="35.25" customHeight="1">
      <c r="A677" s="35"/>
      <c r="B677" s="35"/>
      <c r="C677" s="35"/>
      <c r="D677" s="35"/>
      <c r="E677" s="35"/>
      <c r="F677" s="35"/>
      <c r="G677" s="35"/>
      <c r="H677" s="68"/>
      <c r="I677" s="68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ht="35.25" customHeight="1">
      <c r="A678" s="35"/>
      <c r="B678" s="35"/>
      <c r="C678" s="35"/>
      <c r="D678" s="35"/>
      <c r="E678" s="35"/>
      <c r="F678" s="35"/>
      <c r="G678" s="35"/>
      <c r="H678" s="68"/>
      <c r="I678" s="68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ht="35.25" customHeight="1">
      <c r="A679" s="35"/>
      <c r="B679" s="35"/>
      <c r="C679" s="35"/>
      <c r="D679" s="35"/>
      <c r="E679" s="35"/>
      <c r="F679" s="35"/>
      <c r="G679" s="35"/>
      <c r="H679" s="68"/>
      <c r="I679" s="68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ht="35.25" customHeight="1">
      <c r="A680" s="35"/>
      <c r="B680" s="35"/>
      <c r="C680" s="35"/>
      <c r="D680" s="35"/>
      <c r="E680" s="35"/>
      <c r="F680" s="35"/>
      <c r="G680" s="35"/>
      <c r="H680" s="68"/>
      <c r="I680" s="68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ht="35.25" customHeight="1">
      <c r="A681" s="35"/>
      <c r="B681" s="35"/>
      <c r="C681" s="35"/>
      <c r="D681" s="35"/>
      <c r="E681" s="35"/>
      <c r="F681" s="35"/>
      <c r="G681" s="35"/>
      <c r="H681" s="68"/>
      <c r="I681" s="68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ht="35.25" customHeight="1">
      <c r="A682" s="35"/>
      <c r="B682" s="35"/>
      <c r="C682" s="35"/>
      <c r="D682" s="35"/>
      <c r="E682" s="35"/>
      <c r="F682" s="35"/>
      <c r="G682" s="35"/>
      <c r="H682" s="68"/>
      <c r="I682" s="68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ht="35.25" customHeight="1">
      <c r="A683" s="35"/>
      <c r="B683" s="35"/>
      <c r="C683" s="35"/>
      <c r="D683" s="35"/>
      <c r="E683" s="35"/>
      <c r="F683" s="35"/>
      <c r="G683" s="35"/>
      <c r="H683" s="68"/>
      <c r="I683" s="68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ht="35.25" customHeight="1">
      <c r="A684" s="35"/>
      <c r="B684" s="35"/>
      <c r="C684" s="35"/>
      <c r="D684" s="35"/>
      <c r="E684" s="35"/>
      <c r="F684" s="35"/>
      <c r="G684" s="35"/>
      <c r="H684" s="68"/>
      <c r="I684" s="68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ht="35.25" customHeight="1">
      <c r="A685" s="35"/>
      <c r="B685" s="35"/>
      <c r="C685" s="35"/>
      <c r="D685" s="35"/>
      <c r="E685" s="35"/>
      <c r="F685" s="35"/>
      <c r="G685" s="35"/>
      <c r="H685" s="68"/>
      <c r="I685" s="68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ht="35.25" customHeight="1">
      <c r="A686" s="35"/>
      <c r="B686" s="35"/>
      <c r="C686" s="35"/>
      <c r="D686" s="35"/>
      <c r="E686" s="35"/>
      <c r="F686" s="35"/>
      <c r="G686" s="35"/>
      <c r="H686" s="68"/>
      <c r="I686" s="68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ht="35.25" customHeight="1">
      <c r="A687" s="35"/>
      <c r="B687" s="35"/>
      <c r="C687" s="35"/>
      <c r="D687" s="35"/>
      <c r="E687" s="35"/>
      <c r="F687" s="35"/>
      <c r="G687" s="35"/>
      <c r="H687" s="68"/>
      <c r="I687" s="68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ht="35.25" customHeight="1">
      <c r="A688" s="35"/>
      <c r="B688" s="35"/>
      <c r="C688" s="35"/>
      <c r="D688" s="35"/>
      <c r="E688" s="35"/>
      <c r="F688" s="35"/>
      <c r="G688" s="35"/>
      <c r="H688" s="68"/>
      <c r="I688" s="68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ht="35.25" customHeight="1">
      <c r="A689" s="35"/>
      <c r="B689" s="35"/>
      <c r="C689" s="35"/>
      <c r="D689" s="35"/>
      <c r="E689" s="35"/>
      <c r="F689" s="35"/>
      <c r="G689" s="35"/>
      <c r="H689" s="68"/>
      <c r="I689" s="68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ht="35.25" customHeight="1">
      <c r="A690" s="35"/>
      <c r="B690" s="35"/>
      <c r="C690" s="35"/>
      <c r="D690" s="35"/>
      <c r="E690" s="35"/>
      <c r="F690" s="35"/>
      <c r="G690" s="35"/>
      <c r="H690" s="68"/>
      <c r="I690" s="68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ht="35.25" customHeight="1">
      <c r="A691" s="35"/>
      <c r="B691" s="35"/>
      <c r="C691" s="35"/>
      <c r="D691" s="35"/>
      <c r="E691" s="35"/>
      <c r="F691" s="35"/>
      <c r="G691" s="35"/>
      <c r="H691" s="68"/>
      <c r="I691" s="68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ht="35.25" customHeight="1">
      <c r="A692" s="35"/>
      <c r="B692" s="35"/>
      <c r="C692" s="35"/>
      <c r="D692" s="35"/>
      <c r="E692" s="35"/>
      <c r="F692" s="35"/>
      <c r="G692" s="35"/>
      <c r="H692" s="68"/>
      <c r="I692" s="68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ht="35.25" customHeight="1">
      <c r="A693" s="35"/>
      <c r="B693" s="35"/>
      <c r="C693" s="35"/>
      <c r="D693" s="35"/>
      <c r="E693" s="35"/>
      <c r="F693" s="35"/>
      <c r="G693" s="35"/>
      <c r="H693" s="68"/>
      <c r="I693" s="68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ht="35.25" customHeight="1">
      <c r="A694" s="35"/>
      <c r="B694" s="35"/>
      <c r="C694" s="35"/>
      <c r="D694" s="35"/>
      <c r="E694" s="35"/>
      <c r="F694" s="35"/>
      <c r="G694" s="35"/>
      <c r="H694" s="68"/>
      <c r="I694" s="68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ht="35.25" customHeight="1">
      <c r="A695" s="35"/>
      <c r="B695" s="35"/>
      <c r="C695" s="35"/>
      <c r="D695" s="35"/>
      <c r="E695" s="35"/>
      <c r="F695" s="35"/>
      <c r="G695" s="35"/>
      <c r="H695" s="68"/>
      <c r="I695" s="68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ht="35.25" customHeight="1">
      <c r="A696" s="35"/>
      <c r="B696" s="35"/>
      <c r="C696" s="35"/>
      <c r="D696" s="35"/>
      <c r="E696" s="35"/>
      <c r="F696" s="35"/>
      <c r="G696" s="35"/>
      <c r="H696" s="68"/>
      <c r="I696" s="68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ht="35.25" customHeight="1">
      <c r="A697" s="35"/>
      <c r="B697" s="35"/>
      <c r="C697" s="35"/>
      <c r="D697" s="35"/>
      <c r="E697" s="35"/>
      <c r="F697" s="35"/>
      <c r="G697" s="35"/>
      <c r="H697" s="68"/>
      <c r="I697" s="68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ht="35.25" customHeight="1">
      <c r="A698" s="35"/>
      <c r="B698" s="35"/>
      <c r="C698" s="35"/>
      <c r="D698" s="35"/>
      <c r="E698" s="35"/>
      <c r="F698" s="35"/>
      <c r="G698" s="35"/>
      <c r="H698" s="68"/>
      <c r="I698" s="68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ht="35.25" customHeight="1">
      <c r="A699" s="35"/>
      <c r="B699" s="35"/>
      <c r="C699" s="35"/>
      <c r="D699" s="35"/>
      <c r="E699" s="35"/>
      <c r="F699" s="35"/>
      <c r="G699" s="35"/>
      <c r="H699" s="68"/>
      <c r="I699" s="68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ht="35.25" customHeight="1">
      <c r="A700" s="35"/>
      <c r="B700" s="35"/>
      <c r="C700" s="35"/>
      <c r="D700" s="35"/>
      <c r="E700" s="35"/>
      <c r="F700" s="35"/>
      <c r="G700" s="35"/>
      <c r="H700" s="68"/>
      <c r="I700" s="68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ht="35.25" customHeight="1">
      <c r="A701" s="35"/>
      <c r="B701" s="35"/>
      <c r="C701" s="35"/>
      <c r="D701" s="35"/>
      <c r="E701" s="35"/>
      <c r="F701" s="35"/>
      <c r="G701" s="35"/>
      <c r="H701" s="68"/>
      <c r="I701" s="68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ht="35.25" customHeight="1">
      <c r="A702" s="35"/>
      <c r="B702" s="35"/>
      <c r="C702" s="35"/>
      <c r="D702" s="35"/>
      <c r="E702" s="35"/>
      <c r="F702" s="35"/>
      <c r="G702" s="35"/>
      <c r="H702" s="68"/>
      <c r="I702" s="68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ht="35.25" customHeight="1">
      <c r="A703" s="35"/>
      <c r="B703" s="35"/>
      <c r="C703" s="35"/>
      <c r="D703" s="35"/>
      <c r="E703" s="35"/>
      <c r="F703" s="35"/>
      <c r="G703" s="35"/>
      <c r="H703" s="68"/>
      <c r="I703" s="68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ht="35.25" customHeight="1">
      <c r="A704" s="35"/>
      <c r="B704" s="35"/>
      <c r="C704" s="35"/>
      <c r="D704" s="35"/>
      <c r="E704" s="35"/>
      <c r="F704" s="35"/>
      <c r="G704" s="35"/>
      <c r="H704" s="68"/>
      <c r="I704" s="68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ht="35.25" customHeight="1">
      <c r="A705" s="35"/>
      <c r="B705" s="35"/>
      <c r="C705" s="35"/>
      <c r="D705" s="35"/>
      <c r="E705" s="35"/>
      <c r="F705" s="35"/>
      <c r="G705" s="35"/>
      <c r="H705" s="68"/>
      <c r="I705" s="68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ht="35.25" customHeight="1">
      <c r="A706" s="35"/>
      <c r="B706" s="35"/>
      <c r="C706" s="35"/>
      <c r="D706" s="35"/>
      <c r="E706" s="35"/>
      <c r="F706" s="35"/>
      <c r="G706" s="35"/>
      <c r="H706" s="68"/>
      <c r="I706" s="68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ht="35.25" customHeight="1">
      <c r="A707" s="35"/>
      <c r="B707" s="35"/>
      <c r="C707" s="35"/>
      <c r="D707" s="35"/>
      <c r="E707" s="35"/>
      <c r="F707" s="35"/>
      <c r="G707" s="35"/>
      <c r="H707" s="68"/>
      <c r="I707" s="68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ht="35.25" customHeight="1">
      <c r="A708" s="35"/>
      <c r="B708" s="35"/>
      <c r="C708" s="35"/>
      <c r="D708" s="35"/>
      <c r="E708" s="35"/>
      <c r="F708" s="35"/>
      <c r="G708" s="35"/>
      <c r="H708" s="68"/>
      <c r="I708" s="68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ht="35.25" customHeight="1">
      <c r="A709" s="35"/>
      <c r="B709" s="35"/>
      <c r="C709" s="35"/>
      <c r="D709" s="35"/>
      <c r="E709" s="35"/>
      <c r="F709" s="35"/>
      <c r="G709" s="35"/>
      <c r="H709" s="68"/>
      <c r="I709" s="68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ht="35.25" customHeight="1">
      <c r="A710" s="35"/>
      <c r="B710" s="35"/>
      <c r="C710" s="35"/>
      <c r="D710" s="35"/>
      <c r="E710" s="35"/>
      <c r="F710" s="35"/>
      <c r="G710" s="35"/>
      <c r="H710" s="68"/>
      <c r="I710" s="68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ht="35.25" customHeight="1">
      <c r="A711" s="35"/>
      <c r="B711" s="35"/>
      <c r="C711" s="35"/>
      <c r="D711" s="35"/>
      <c r="E711" s="35"/>
      <c r="F711" s="35"/>
      <c r="G711" s="35"/>
      <c r="H711" s="68"/>
      <c r="I711" s="68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ht="35.25" customHeight="1">
      <c r="A712" s="35"/>
      <c r="B712" s="35"/>
      <c r="C712" s="35"/>
      <c r="D712" s="35"/>
      <c r="E712" s="35"/>
      <c r="F712" s="35"/>
      <c r="G712" s="35"/>
      <c r="H712" s="68"/>
      <c r="I712" s="68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ht="35.25" customHeight="1">
      <c r="A713" s="35"/>
      <c r="B713" s="35"/>
      <c r="C713" s="35"/>
      <c r="D713" s="35"/>
      <c r="E713" s="35"/>
      <c r="F713" s="35"/>
      <c r="G713" s="35"/>
      <c r="H713" s="68"/>
      <c r="I713" s="68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ht="35.25" customHeight="1">
      <c r="A714" s="35"/>
      <c r="B714" s="35"/>
      <c r="C714" s="35"/>
      <c r="D714" s="35"/>
      <c r="E714" s="35"/>
      <c r="F714" s="35"/>
      <c r="G714" s="35"/>
      <c r="H714" s="68"/>
      <c r="I714" s="68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ht="35.25" customHeight="1">
      <c r="A715" s="35"/>
      <c r="B715" s="35"/>
      <c r="C715" s="35"/>
      <c r="D715" s="35"/>
      <c r="E715" s="35"/>
      <c r="F715" s="35"/>
      <c r="G715" s="35"/>
      <c r="H715" s="68"/>
      <c r="I715" s="68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ht="35.25" customHeight="1">
      <c r="A716" s="35"/>
      <c r="B716" s="35"/>
      <c r="C716" s="35"/>
      <c r="D716" s="35"/>
      <c r="E716" s="35"/>
      <c r="F716" s="35"/>
      <c r="G716" s="35"/>
      <c r="H716" s="68"/>
      <c r="I716" s="68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ht="35.25" customHeight="1">
      <c r="A717" s="35"/>
      <c r="B717" s="35"/>
      <c r="C717" s="35"/>
      <c r="D717" s="35"/>
      <c r="E717" s="35"/>
      <c r="F717" s="35"/>
      <c r="G717" s="35"/>
      <c r="H717" s="68"/>
      <c r="I717" s="68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ht="35.25" customHeight="1">
      <c r="A718" s="35"/>
      <c r="B718" s="35"/>
      <c r="C718" s="35"/>
      <c r="D718" s="35"/>
      <c r="E718" s="35"/>
      <c r="F718" s="35"/>
      <c r="G718" s="35"/>
      <c r="H718" s="68"/>
      <c r="I718" s="68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ht="35.25" customHeight="1">
      <c r="A719" s="35"/>
      <c r="B719" s="35"/>
      <c r="C719" s="35"/>
      <c r="D719" s="35"/>
      <c r="E719" s="35"/>
      <c r="F719" s="35"/>
      <c r="G719" s="35"/>
      <c r="H719" s="68"/>
      <c r="I719" s="68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ht="35.25" customHeight="1">
      <c r="A720" s="35"/>
      <c r="B720" s="35"/>
      <c r="C720" s="35"/>
      <c r="D720" s="35"/>
      <c r="E720" s="35"/>
      <c r="F720" s="35"/>
      <c r="G720" s="35"/>
      <c r="H720" s="68"/>
      <c r="I720" s="68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ht="35.25" customHeight="1">
      <c r="A721" s="35"/>
      <c r="B721" s="35"/>
      <c r="C721" s="35"/>
      <c r="D721" s="35"/>
      <c r="E721" s="35"/>
      <c r="F721" s="35"/>
      <c r="G721" s="35"/>
      <c r="H721" s="68"/>
      <c r="I721" s="68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ht="35.25" customHeight="1">
      <c r="A722" s="35"/>
      <c r="B722" s="35"/>
      <c r="C722" s="35"/>
      <c r="D722" s="35"/>
      <c r="E722" s="35"/>
      <c r="F722" s="35"/>
      <c r="G722" s="35"/>
      <c r="H722" s="68"/>
      <c r="I722" s="68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ht="35.25" customHeight="1">
      <c r="A723" s="35"/>
      <c r="B723" s="35"/>
      <c r="C723" s="35"/>
      <c r="D723" s="35"/>
      <c r="E723" s="35"/>
      <c r="F723" s="35"/>
      <c r="G723" s="35"/>
      <c r="H723" s="68"/>
      <c r="I723" s="68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ht="35.25" customHeight="1">
      <c r="A724" s="35"/>
      <c r="B724" s="35"/>
      <c r="C724" s="35"/>
      <c r="D724" s="35"/>
      <c r="E724" s="35"/>
      <c r="F724" s="35"/>
      <c r="G724" s="35"/>
      <c r="H724" s="68"/>
      <c r="I724" s="68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ht="35.25" customHeight="1">
      <c r="A725" s="35"/>
      <c r="B725" s="35"/>
      <c r="C725" s="35"/>
      <c r="D725" s="35"/>
      <c r="E725" s="35"/>
      <c r="F725" s="35"/>
      <c r="G725" s="35"/>
      <c r="H725" s="68"/>
      <c r="I725" s="68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ht="35.25" customHeight="1">
      <c r="A726" s="35"/>
      <c r="B726" s="35"/>
      <c r="C726" s="35"/>
      <c r="D726" s="35"/>
      <c r="E726" s="35"/>
      <c r="F726" s="35"/>
      <c r="G726" s="35"/>
      <c r="H726" s="68"/>
      <c r="I726" s="68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ht="35.25" customHeight="1">
      <c r="A727" s="35"/>
      <c r="B727" s="35"/>
      <c r="C727" s="35"/>
      <c r="D727" s="35"/>
      <c r="E727" s="35"/>
      <c r="F727" s="35"/>
      <c r="G727" s="35"/>
      <c r="H727" s="68"/>
      <c r="I727" s="68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ht="35.25" customHeight="1">
      <c r="A728" s="35"/>
      <c r="B728" s="35"/>
      <c r="C728" s="35"/>
      <c r="D728" s="35"/>
      <c r="E728" s="35"/>
      <c r="F728" s="35"/>
      <c r="G728" s="35"/>
      <c r="H728" s="68"/>
      <c r="I728" s="68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ht="35.25" customHeight="1">
      <c r="A729" s="35"/>
      <c r="B729" s="35"/>
      <c r="C729" s="35"/>
      <c r="D729" s="35"/>
      <c r="E729" s="35"/>
      <c r="F729" s="35"/>
      <c r="G729" s="35"/>
      <c r="H729" s="68"/>
      <c r="I729" s="68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ht="35.25" customHeight="1">
      <c r="A730" s="35"/>
      <c r="B730" s="35"/>
      <c r="C730" s="35"/>
      <c r="D730" s="35"/>
      <c r="E730" s="35"/>
      <c r="F730" s="35"/>
      <c r="G730" s="35"/>
      <c r="H730" s="68"/>
      <c r="I730" s="68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ht="35.25" customHeight="1">
      <c r="A731" s="35"/>
      <c r="B731" s="35"/>
      <c r="C731" s="35"/>
      <c r="D731" s="35"/>
      <c r="E731" s="35"/>
      <c r="F731" s="35"/>
      <c r="G731" s="35"/>
      <c r="H731" s="68"/>
      <c r="I731" s="68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ht="35.25" customHeight="1">
      <c r="A732" s="35"/>
      <c r="B732" s="35"/>
      <c r="C732" s="35"/>
      <c r="D732" s="35"/>
      <c r="E732" s="35"/>
      <c r="F732" s="35"/>
      <c r="G732" s="35"/>
      <c r="H732" s="68"/>
      <c r="I732" s="68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ht="35.25" customHeight="1">
      <c r="A733" s="35"/>
      <c r="B733" s="35"/>
      <c r="C733" s="35"/>
      <c r="D733" s="35"/>
      <c r="E733" s="35"/>
      <c r="F733" s="35"/>
      <c r="G733" s="35"/>
      <c r="H733" s="68"/>
      <c r="I733" s="68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ht="35.25" customHeight="1">
      <c r="A734" s="35"/>
      <c r="B734" s="35"/>
      <c r="C734" s="35"/>
      <c r="D734" s="35"/>
      <c r="E734" s="35"/>
      <c r="F734" s="35"/>
      <c r="G734" s="35"/>
      <c r="H734" s="68"/>
      <c r="I734" s="68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ht="35.25" customHeight="1">
      <c r="A735" s="35"/>
      <c r="B735" s="35"/>
      <c r="C735" s="35"/>
      <c r="D735" s="35"/>
      <c r="E735" s="35"/>
      <c r="F735" s="35"/>
      <c r="G735" s="35"/>
      <c r="H735" s="68"/>
      <c r="I735" s="68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ht="35.25" customHeight="1">
      <c r="A736" s="35"/>
      <c r="B736" s="35"/>
      <c r="C736" s="35"/>
      <c r="D736" s="35"/>
      <c r="E736" s="35"/>
      <c r="F736" s="35"/>
      <c r="G736" s="35"/>
      <c r="H736" s="68"/>
      <c r="I736" s="68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ht="35.25" customHeight="1">
      <c r="A737" s="35"/>
      <c r="B737" s="35"/>
      <c r="C737" s="35"/>
      <c r="D737" s="35"/>
      <c r="E737" s="35"/>
      <c r="F737" s="35"/>
      <c r="G737" s="35"/>
      <c r="H737" s="68"/>
      <c r="I737" s="68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ht="35.25" customHeight="1">
      <c r="A738" s="35"/>
      <c r="B738" s="35"/>
      <c r="C738" s="35"/>
      <c r="D738" s="35"/>
      <c r="E738" s="35"/>
      <c r="F738" s="35"/>
      <c r="G738" s="35"/>
      <c r="H738" s="68"/>
      <c r="I738" s="68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ht="35.25" customHeight="1">
      <c r="A739" s="35"/>
      <c r="B739" s="35"/>
      <c r="C739" s="35"/>
      <c r="D739" s="35"/>
      <c r="E739" s="35"/>
      <c r="F739" s="35"/>
      <c r="G739" s="35"/>
      <c r="H739" s="68"/>
      <c r="I739" s="68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ht="35.25" customHeight="1">
      <c r="A740" s="35"/>
      <c r="B740" s="35"/>
      <c r="C740" s="35"/>
      <c r="D740" s="35"/>
      <c r="E740" s="35"/>
      <c r="F740" s="35"/>
      <c r="G740" s="35"/>
      <c r="H740" s="68"/>
      <c r="I740" s="68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ht="35.25" customHeight="1">
      <c r="A741" s="35"/>
      <c r="B741" s="35"/>
      <c r="C741" s="35"/>
      <c r="D741" s="35"/>
      <c r="E741" s="35"/>
      <c r="F741" s="35"/>
      <c r="G741" s="35"/>
      <c r="H741" s="68"/>
      <c r="I741" s="68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ht="35.25" customHeight="1">
      <c r="A742" s="35"/>
      <c r="B742" s="35"/>
      <c r="C742" s="35"/>
      <c r="D742" s="35"/>
      <c r="E742" s="35"/>
      <c r="F742" s="35"/>
      <c r="G742" s="35"/>
      <c r="H742" s="68"/>
      <c r="I742" s="68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ht="35.25" customHeight="1">
      <c r="A743" s="35"/>
      <c r="B743" s="35"/>
      <c r="C743" s="35"/>
      <c r="D743" s="35"/>
      <c r="E743" s="35"/>
      <c r="F743" s="35"/>
      <c r="G743" s="35"/>
      <c r="H743" s="68"/>
      <c r="I743" s="68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ht="35.25" customHeight="1">
      <c r="A744" s="35"/>
      <c r="B744" s="35"/>
      <c r="C744" s="35"/>
      <c r="D744" s="35"/>
      <c r="E744" s="35"/>
      <c r="F744" s="35"/>
      <c r="G744" s="35"/>
      <c r="H744" s="68"/>
      <c r="I744" s="68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ht="35.25" customHeight="1">
      <c r="A745" s="35"/>
      <c r="B745" s="35"/>
      <c r="C745" s="35"/>
      <c r="D745" s="35"/>
      <c r="E745" s="35"/>
      <c r="F745" s="35"/>
      <c r="G745" s="35"/>
      <c r="H745" s="68"/>
      <c r="I745" s="68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ht="35.25" customHeight="1">
      <c r="A746" s="35"/>
      <c r="B746" s="35"/>
      <c r="C746" s="35"/>
      <c r="D746" s="35"/>
      <c r="E746" s="35"/>
      <c r="F746" s="35"/>
      <c r="G746" s="35"/>
      <c r="H746" s="68"/>
      <c r="I746" s="68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ht="35.25" customHeight="1">
      <c r="A747" s="35"/>
      <c r="B747" s="35"/>
      <c r="C747" s="35"/>
      <c r="D747" s="35"/>
      <c r="E747" s="35"/>
      <c r="F747" s="35"/>
      <c r="G747" s="35"/>
      <c r="H747" s="68"/>
      <c r="I747" s="68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ht="35.25" customHeight="1">
      <c r="A748" s="35"/>
      <c r="B748" s="35"/>
      <c r="C748" s="35"/>
      <c r="D748" s="35"/>
      <c r="E748" s="35"/>
      <c r="F748" s="35"/>
      <c r="G748" s="35"/>
      <c r="H748" s="68"/>
      <c r="I748" s="68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ht="35.25" customHeight="1">
      <c r="A749" s="35"/>
      <c r="B749" s="35"/>
      <c r="C749" s="35"/>
      <c r="D749" s="35"/>
      <c r="E749" s="35"/>
      <c r="F749" s="35"/>
      <c r="G749" s="35"/>
      <c r="H749" s="68"/>
      <c r="I749" s="68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ht="35.25" customHeight="1">
      <c r="A750" s="35"/>
      <c r="B750" s="35"/>
      <c r="C750" s="35"/>
      <c r="D750" s="35"/>
      <c r="E750" s="35"/>
      <c r="F750" s="35"/>
      <c r="G750" s="35"/>
      <c r="H750" s="68"/>
      <c r="I750" s="68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ht="35.25" customHeight="1">
      <c r="A751" s="35"/>
      <c r="B751" s="35"/>
      <c r="C751" s="35"/>
      <c r="D751" s="35"/>
      <c r="E751" s="35"/>
      <c r="F751" s="35"/>
      <c r="G751" s="35"/>
      <c r="H751" s="68"/>
      <c r="I751" s="68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ht="35.25" customHeight="1">
      <c r="A752" s="35"/>
      <c r="B752" s="35"/>
      <c r="C752" s="35"/>
      <c r="D752" s="35"/>
      <c r="E752" s="35"/>
      <c r="F752" s="35"/>
      <c r="G752" s="35"/>
      <c r="H752" s="68"/>
      <c r="I752" s="68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ht="35.25" customHeight="1">
      <c r="A753" s="35"/>
      <c r="B753" s="35"/>
      <c r="C753" s="35"/>
      <c r="D753" s="35"/>
      <c r="E753" s="35"/>
      <c r="F753" s="35"/>
      <c r="G753" s="35"/>
      <c r="H753" s="68"/>
      <c r="I753" s="68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ht="35.25" customHeight="1">
      <c r="A754" s="35"/>
      <c r="B754" s="35"/>
      <c r="C754" s="35"/>
      <c r="D754" s="35"/>
      <c r="E754" s="35"/>
      <c r="F754" s="35"/>
      <c r="G754" s="35"/>
      <c r="H754" s="68"/>
      <c r="I754" s="68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ht="35.25" customHeight="1">
      <c r="A755" s="35"/>
      <c r="B755" s="35"/>
      <c r="C755" s="35"/>
      <c r="D755" s="35"/>
      <c r="E755" s="35"/>
      <c r="F755" s="35"/>
      <c r="G755" s="35"/>
      <c r="H755" s="68"/>
      <c r="I755" s="68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ht="35.25" customHeight="1">
      <c r="A756" s="35"/>
      <c r="B756" s="35"/>
      <c r="C756" s="35"/>
      <c r="D756" s="35"/>
      <c r="E756" s="35"/>
      <c r="F756" s="35"/>
      <c r="G756" s="35"/>
      <c r="H756" s="68"/>
      <c r="I756" s="68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ht="35.25" customHeight="1">
      <c r="A757" s="35"/>
      <c r="B757" s="35"/>
      <c r="C757" s="35"/>
      <c r="D757" s="35"/>
      <c r="E757" s="35"/>
      <c r="F757" s="35"/>
      <c r="G757" s="35"/>
      <c r="H757" s="68"/>
      <c r="I757" s="68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ht="35.25" customHeight="1">
      <c r="A758" s="35"/>
      <c r="B758" s="35"/>
      <c r="C758" s="35"/>
      <c r="D758" s="35"/>
      <c r="E758" s="35"/>
      <c r="F758" s="35"/>
      <c r="G758" s="35"/>
      <c r="H758" s="68"/>
      <c r="I758" s="68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ht="35.25" customHeight="1">
      <c r="A759" s="35"/>
      <c r="B759" s="35"/>
      <c r="C759" s="35"/>
      <c r="D759" s="35"/>
      <c r="E759" s="35"/>
      <c r="F759" s="35"/>
      <c r="G759" s="35"/>
      <c r="H759" s="68"/>
      <c r="I759" s="68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ht="35.25" customHeight="1">
      <c r="A760" s="35"/>
      <c r="B760" s="35"/>
      <c r="C760" s="35"/>
      <c r="D760" s="35"/>
      <c r="E760" s="35"/>
      <c r="F760" s="35"/>
      <c r="G760" s="35"/>
      <c r="H760" s="68"/>
      <c r="I760" s="68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ht="35.25" customHeight="1">
      <c r="A761" s="35"/>
      <c r="B761" s="35"/>
      <c r="C761" s="35"/>
      <c r="D761" s="35"/>
      <c r="E761" s="35"/>
      <c r="F761" s="35"/>
      <c r="G761" s="35"/>
      <c r="H761" s="68"/>
      <c r="I761" s="68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ht="35.25" customHeight="1">
      <c r="A762" s="35"/>
      <c r="B762" s="35"/>
      <c r="C762" s="35"/>
      <c r="D762" s="35"/>
      <c r="E762" s="35"/>
      <c r="F762" s="35"/>
      <c r="G762" s="35"/>
      <c r="H762" s="68"/>
      <c r="I762" s="68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ht="35.25" customHeight="1">
      <c r="A763" s="35"/>
      <c r="B763" s="35"/>
      <c r="C763" s="35"/>
      <c r="D763" s="35"/>
      <c r="E763" s="35"/>
      <c r="F763" s="35"/>
      <c r="G763" s="35"/>
      <c r="H763" s="68"/>
      <c r="I763" s="68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ht="35.25" customHeight="1">
      <c r="A764" s="35"/>
      <c r="B764" s="35"/>
      <c r="C764" s="35"/>
      <c r="D764" s="35"/>
      <c r="E764" s="35"/>
      <c r="F764" s="35"/>
      <c r="G764" s="35"/>
      <c r="H764" s="68"/>
      <c r="I764" s="68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ht="35.25" customHeight="1">
      <c r="A765" s="35"/>
      <c r="B765" s="35"/>
      <c r="C765" s="35"/>
      <c r="D765" s="35"/>
      <c r="E765" s="35"/>
      <c r="F765" s="35"/>
      <c r="G765" s="35"/>
      <c r="H765" s="68"/>
      <c r="I765" s="68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ht="35.25" customHeight="1">
      <c r="A766" s="35"/>
      <c r="B766" s="35"/>
      <c r="C766" s="35"/>
      <c r="D766" s="35"/>
      <c r="E766" s="35"/>
      <c r="F766" s="35"/>
      <c r="G766" s="35"/>
      <c r="H766" s="68"/>
      <c r="I766" s="68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ht="35.25" customHeight="1">
      <c r="A767" s="35"/>
      <c r="B767" s="35"/>
      <c r="C767" s="35"/>
      <c r="D767" s="35"/>
      <c r="E767" s="35"/>
      <c r="F767" s="35"/>
      <c r="G767" s="35"/>
      <c r="H767" s="68"/>
      <c r="I767" s="68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ht="35.25" customHeight="1">
      <c r="A768" s="35"/>
      <c r="B768" s="35"/>
      <c r="C768" s="35"/>
      <c r="D768" s="35"/>
      <c r="E768" s="35"/>
      <c r="F768" s="35"/>
      <c r="G768" s="35"/>
      <c r="H768" s="68"/>
      <c r="I768" s="68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ht="35.25" customHeight="1">
      <c r="A769" s="35"/>
      <c r="B769" s="35"/>
      <c r="C769" s="35"/>
      <c r="D769" s="35"/>
      <c r="E769" s="35"/>
      <c r="F769" s="35"/>
      <c r="G769" s="35"/>
      <c r="H769" s="68"/>
      <c r="I769" s="68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ht="35.25" customHeight="1">
      <c r="A770" s="35"/>
      <c r="B770" s="35"/>
      <c r="C770" s="35"/>
      <c r="D770" s="35"/>
      <c r="E770" s="35"/>
      <c r="F770" s="35"/>
      <c r="G770" s="35"/>
      <c r="H770" s="68"/>
      <c r="I770" s="68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ht="35.25" customHeight="1">
      <c r="A771" s="35"/>
      <c r="B771" s="35"/>
      <c r="C771" s="35"/>
      <c r="D771" s="35"/>
      <c r="E771" s="35"/>
      <c r="F771" s="35"/>
      <c r="G771" s="35"/>
      <c r="H771" s="68"/>
      <c r="I771" s="68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ht="35.25" customHeight="1">
      <c r="A772" s="35"/>
      <c r="B772" s="35"/>
      <c r="C772" s="35"/>
      <c r="D772" s="35"/>
      <c r="E772" s="35"/>
      <c r="F772" s="35"/>
      <c r="G772" s="35"/>
      <c r="H772" s="68"/>
      <c r="I772" s="68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ht="35.25" customHeight="1">
      <c r="A773" s="35"/>
      <c r="B773" s="35"/>
      <c r="C773" s="35"/>
      <c r="D773" s="35"/>
      <c r="E773" s="35"/>
      <c r="F773" s="35"/>
      <c r="G773" s="35"/>
      <c r="H773" s="68"/>
      <c r="I773" s="68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ht="35.25" customHeight="1">
      <c r="A774" s="35"/>
      <c r="B774" s="35"/>
      <c r="C774" s="35"/>
      <c r="D774" s="35"/>
      <c r="E774" s="35"/>
      <c r="F774" s="35"/>
      <c r="G774" s="35"/>
      <c r="H774" s="68"/>
      <c r="I774" s="68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ht="35.25" customHeight="1">
      <c r="A775" s="35"/>
      <c r="B775" s="35"/>
      <c r="C775" s="35"/>
      <c r="D775" s="35"/>
      <c r="E775" s="35"/>
      <c r="F775" s="35"/>
      <c r="G775" s="35"/>
      <c r="H775" s="68"/>
      <c r="I775" s="68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ht="35.25" customHeight="1">
      <c r="A776" s="35"/>
      <c r="B776" s="35"/>
      <c r="C776" s="35"/>
      <c r="D776" s="35"/>
      <c r="E776" s="35"/>
      <c r="F776" s="35"/>
      <c r="G776" s="35"/>
      <c r="H776" s="68"/>
      <c r="I776" s="68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ht="35.25" customHeight="1">
      <c r="A777" s="35"/>
      <c r="B777" s="35"/>
      <c r="C777" s="35"/>
      <c r="D777" s="35"/>
      <c r="E777" s="35"/>
      <c r="F777" s="35"/>
      <c r="G777" s="35"/>
      <c r="H777" s="68"/>
      <c r="I777" s="68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ht="35.25" customHeight="1">
      <c r="A778" s="35"/>
      <c r="B778" s="35"/>
      <c r="C778" s="35"/>
      <c r="D778" s="35"/>
      <c r="E778" s="35"/>
      <c r="F778" s="35"/>
      <c r="G778" s="35"/>
      <c r="H778" s="68"/>
      <c r="I778" s="68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ht="35.25" customHeight="1">
      <c r="A779" s="35"/>
      <c r="B779" s="35"/>
      <c r="C779" s="35"/>
      <c r="D779" s="35"/>
      <c r="E779" s="35"/>
      <c r="F779" s="35"/>
      <c r="G779" s="35"/>
      <c r="H779" s="68"/>
      <c r="I779" s="68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ht="35.25" customHeight="1">
      <c r="A780" s="35"/>
      <c r="B780" s="35"/>
      <c r="C780" s="35"/>
      <c r="D780" s="35"/>
      <c r="E780" s="35"/>
      <c r="F780" s="35"/>
      <c r="G780" s="35"/>
      <c r="H780" s="68"/>
      <c r="I780" s="68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ht="35.25" customHeight="1">
      <c r="A781" s="35"/>
      <c r="B781" s="35"/>
      <c r="C781" s="35"/>
      <c r="D781" s="35"/>
      <c r="E781" s="35"/>
      <c r="F781" s="35"/>
      <c r="G781" s="35"/>
      <c r="H781" s="68"/>
      <c r="I781" s="68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ht="35.25" customHeight="1">
      <c r="A782" s="35"/>
      <c r="B782" s="35"/>
      <c r="C782" s="35"/>
      <c r="D782" s="35"/>
      <c r="E782" s="35"/>
      <c r="F782" s="35"/>
      <c r="G782" s="35"/>
      <c r="H782" s="68"/>
      <c r="I782" s="68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ht="35.25" customHeight="1">
      <c r="A783" s="35"/>
      <c r="B783" s="35"/>
      <c r="C783" s="35"/>
      <c r="D783" s="35"/>
      <c r="E783" s="35"/>
      <c r="F783" s="35"/>
      <c r="G783" s="35"/>
      <c r="H783" s="68"/>
      <c r="I783" s="68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ht="35.25" customHeight="1">
      <c r="A784" s="35"/>
      <c r="B784" s="35"/>
      <c r="C784" s="35"/>
      <c r="D784" s="35"/>
      <c r="E784" s="35"/>
      <c r="F784" s="35"/>
      <c r="G784" s="35"/>
      <c r="H784" s="68"/>
      <c r="I784" s="68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ht="35.25" customHeight="1">
      <c r="A785" s="35"/>
      <c r="B785" s="35"/>
      <c r="C785" s="35"/>
      <c r="D785" s="35"/>
      <c r="E785" s="35"/>
      <c r="F785" s="35"/>
      <c r="G785" s="35"/>
      <c r="H785" s="68"/>
      <c r="I785" s="68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ht="35.25" customHeight="1">
      <c r="A786" s="35"/>
      <c r="B786" s="35"/>
      <c r="C786" s="35"/>
      <c r="D786" s="35"/>
      <c r="E786" s="35"/>
      <c r="F786" s="35"/>
      <c r="G786" s="35"/>
      <c r="H786" s="68"/>
      <c r="I786" s="68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ht="35.25" customHeight="1">
      <c r="A787" s="35"/>
      <c r="B787" s="35"/>
      <c r="C787" s="35"/>
      <c r="D787" s="35"/>
      <c r="E787" s="35"/>
      <c r="F787" s="35"/>
      <c r="G787" s="35"/>
      <c r="H787" s="68"/>
      <c r="I787" s="68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ht="35.25" customHeight="1">
      <c r="A788" s="35"/>
      <c r="B788" s="35"/>
      <c r="C788" s="35"/>
      <c r="D788" s="35"/>
      <c r="E788" s="35"/>
      <c r="F788" s="35"/>
      <c r="G788" s="35"/>
      <c r="H788" s="68"/>
      <c r="I788" s="68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ht="35.25" customHeight="1">
      <c r="A789" s="35"/>
      <c r="B789" s="35"/>
      <c r="C789" s="35"/>
      <c r="D789" s="35"/>
      <c r="E789" s="35"/>
      <c r="F789" s="35"/>
      <c r="G789" s="35"/>
      <c r="H789" s="68"/>
      <c r="I789" s="68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ht="35.25" customHeight="1">
      <c r="A790" s="35"/>
      <c r="B790" s="35"/>
      <c r="C790" s="35"/>
      <c r="D790" s="35"/>
      <c r="E790" s="35"/>
      <c r="F790" s="35"/>
      <c r="G790" s="35"/>
      <c r="H790" s="68"/>
      <c r="I790" s="68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ht="35.25" customHeight="1">
      <c r="A791" s="35"/>
      <c r="B791" s="35"/>
      <c r="C791" s="35"/>
      <c r="D791" s="35"/>
      <c r="E791" s="35"/>
      <c r="F791" s="35"/>
      <c r="G791" s="35"/>
      <c r="H791" s="68"/>
      <c r="I791" s="68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ht="35.25" customHeight="1">
      <c r="A792" s="35"/>
      <c r="B792" s="35"/>
      <c r="C792" s="35"/>
      <c r="D792" s="35"/>
      <c r="E792" s="35"/>
      <c r="F792" s="35"/>
      <c r="G792" s="35"/>
      <c r="H792" s="68"/>
      <c r="I792" s="68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ht="35.25" customHeight="1">
      <c r="A793" s="35"/>
      <c r="B793" s="35"/>
      <c r="C793" s="35"/>
      <c r="D793" s="35"/>
      <c r="E793" s="35"/>
      <c r="F793" s="35"/>
      <c r="G793" s="35"/>
      <c r="H793" s="68"/>
      <c r="I793" s="68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ht="35.25" customHeight="1">
      <c r="A794" s="35"/>
      <c r="B794" s="35"/>
      <c r="C794" s="35"/>
      <c r="D794" s="35"/>
      <c r="E794" s="35"/>
      <c r="F794" s="35"/>
      <c r="G794" s="35"/>
      <c r="H794" s="68"/>
      <c r="I794" s="68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ht="35.25" customHeight="1">
      <c r="A795" s="35"/>
      <c r="B795" s="35"/>
      <c r="C795" s="35"/>
      <c r="D795" s="35"/>
      <c r="E795" s="35"/>
      <c r="F795" s="35"/>
      <c r="G795" s="35"/>
      <c r="H795" s="68"/>
      <c r="I795" s="68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ht="35.25" customHeight="1">
      <c r="A796" s="35"/>
      <c r="B796" s="35"/>
      <c r="C796" s="35"/>
      <c r="D796" s="35"/>
      <c r="E796" s="35"/>
      <c r="F796" s="35"/>
      <c r="G796" s="35"/>
      <c r="H796" s="68"/>
      <c r="I796" s="68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ht="35.25" customHeight="1">
      <c r="A797" s="35"/>
      <c r="B797" s="35"/>
      <c r="C797" s="35"/>
      <c r="D797" s="35"/>
      <c r="E797" s="35"/>
      <c r="F797" s="35"/>
      <c r="G797" s="35"/>
      <c r="H797" s="68"/>
      <c r="I797" s="68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ht="35.25" customHeight="1">
      <c r="A798" s="35"/>
      <c r="B798" s="35"/>
      <c r="C798" s="35"/>
      <c r="D798" s="35"/>
      <c r="E798" s="35"/>
      <c r="F798" s="35"/>
      <c r="G798" s="35"/>
      <c r="H798" s="68"/>
      <c r="I798" s="68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ht="35.25" customHeight="1">
      <c r="A799" s="35"/>
      <c r="B799" s="35"/>
      <c r="C799" s="35"/>
      <c r="D799" s="35"/>
      <c r="E799" s="35"/>
      <c r="F799" s="35"/>
      <c r="G799" s="35"/>
      <c r="H799" s="68"/>
      <c r="I799" s="68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ht="35.25" customHeight="1">
      <c r="A800" s="35"/>
      <c r="B800" s="35"/>
      <c r="C800" s="35"/>
      <c r="D800" s="35"/>
      <c r="E800" s="35"/>
      <c r="F800" s="35"/>
      <c r="G800" s="35"/>
      <c r="H800" s="68"/>
      <c r="I800" s="68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ht="35.25" customHeight="1">
      <c r="A801" s="35"/>
      <c r="B801" s="35"/>
      <c r="C801" s="35"/>
      <c r="D801" s="35"/>
      <c r="E801" s="35"/>
      <c r="F801" s="35"/>
      <c r="G801" s="35"/>
      <c r="H801" s="68"/>
      <c r="I801" s="68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ht="35.25" customHeight="1">
      <c r="A802" s="35"/>
      <c r="B802" s="35"/>
      <c r="C802" s="35"/>
      <c r="D802" s="35"/>
      <c r="E802" s="35"/>
      <c r="F802" s="35"/>
      <c r="G802" s="35"/>
      <c r="H802" s="68"/>
      <c r="I802" s="68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ht="35.25" customHeight="1">
      <c r="A803" s="35"/>
      <c r="B803" s="35"/>
      <c r="C803" s="35"/>
      <c r="D803" s="35"/>
      <c r="E803" s="35"/>
      <c r="F803" s="35"/>
      <c r="G803" s="35"/>
      <c r="H803" s="68"/>
      <c r="I803" s="68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ht="35.25" customHeight="1">
      <c r="A804" s="35"/>
      <c r="B804" s="35"/>
      <c r="C804" s="35"/>
      <c r="D804" s="35"/>
      <c r="E804" s="35"/>
      <c r="F804" s="35"/>
      <c r="G804" s="35"/>
      <c r="H804" s="68"/>
      <c r="I804" s="68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ht="35.25" customHeight="1">
      <c r="A805" s="35"/>
      <c r="B805" s="35"/>
      <c r="C805" s="35"/>
      <c r="D805" s="35"/>
      <c r="E805" s="35"/>
      <c r="F805" s="35"/>
      <c r="G805" s="35"/>
      <c r="H805" s="68"/>
      <c r="I805" s="68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ht="35.25" customHeight="1">
      <c r="A806" s="35"/>
      <c r="B806" s="35"/>
      <c r="C806" s="35"/>
      <c r="D806" s="35"/>
      <c r="E806" s="35"/>
      <c r="F806" s="35"/>
      <c r="G806" s="35"/>
      <c r="H806" s="68"/>
      <c r="I806" s="68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ht="35.25" customHeight="1">
      <c r="A807" s="35"/>
      <c r="B807" s="35"/>
      <c r="C807" s="35"/>
      <c r="D807" s="35"/>
      <c r="E807" s="35"/>
      <c r="F807" s="35"/>
      <c r="G807" s="35"/>
      <c r="H807" s="68"/>
      <c r="I807" s="68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ht="35.25" customHeight="1">
      <c r="A808" s="35"/>
      <c r="B808" s="35"/>
      <c r="C808" s="35"/>
      <c r="D808" s="35"/>
      <c r="E808" s="35"/>
      <c r="F808" s="35"/>
      <c r="G808" s="35"/>
      <c r="H808" s="68"/>
      <c r="I808" s="68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ht="35.25" customHeight="1">
      <c r="A809" s="35"/>
      <c r="B809" s="35"/>
      <c r="C809" s="35"/>
      <c r="D809" s="35"/>
      <c r="E809" s="35"/>
      <c r="F809" s="35"/>
      <c r="G809" s="35"/>
      <c r="H809" s="68"/>
      <c r="I809" s="68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ht="35.25" customHeight="1">
      <c r="A810" s="35"/>
      <c r="B810" s="35"/>
      <c r="C810" s="35"/>
      <c r="D810" s="35"/>
      <c r="E810" s="35"/>
      <c r="F810" s="35"/>
      <c r="G810" s="35"/>
      <c r="H810" s="68"/>
      <c r="I810" s="68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ht="35.25" customHeight="1">
      <c r="A811" s="35"/>
      <c r="B811" s="35"/>
      <c r="C811" s="35"/>
      <c r="D811" s="35"/>
      <c r="E811" s="35"/>
      <c r="F811" s="35"/>
      <c r="G811" s="35"/>
      <c r="H811" s="68"/>
      <c r="I811" s="68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ht="35.25" customHeight="1">
      <c r="A812" s="35"/>
      <c r="B812" s="35"/>
      <c r="C812" s="35"/>
      <c r="D812" s="35"/>
      <c r="E812" s="35"/>
      <c r="F812" s="35"/>
      <c r="G812" s="35"/>
      <c r="H812" s="68"/>
      <c r="I812" s="68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ht="35.25" customHeight="1">
      <c r="A813" s="35"/>
      <c r="B813" s="35"/>
      <c r="C813" s="35"/>
      <c r="D813" s="35"/>
      <c r="E813" s="35"/>
      <c r="F813" s="35"/>
      <c r="G813" s="35"/>
      <c r="H813" s="68"/>
      <c r="I813" s="68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ht="35.25" customHeight="1">
      <c r="A814" s="35"/>
      <c r="B814" s="35"/>
      <c r="C814" s="35"/>
      <c r="D814" s="35"/>
      <c r="E814" s="35"/>
      <c r="F814" s="35"/>
      <c r="G814" s="35"/>
      <c r="H814" s="68"/>
      <c r="I814" s="68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ht="35.25" customHeight="1">
      <c r="A815" s="35"/>
      <c r="B815" s="35"/>
      <c r="C815" s="35"/>
      <c r="D815" s="35"/>
      <c r="E815" s="35"/>
      <c r="F815" s="35"/>
      <c r="G815" s="35"/>
      <c r="H815" s="68"/>
      <c r="I815" s="68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ht="35.25" customHeight="1">
      <c r="A816" s="35"/>
      <c r="B816" s="35"/>
      <c r="C816" s="35"/>
      <c r="D816" s="35"/>
      <c r="E816" s="35"/>
      <c r="F816" s="35"/>
      <c r="G816" s="35"/>
      <c r="H816" s="68"/>
      <c r="I816" s="68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ht="35.25" customHeight="1">
      <c r="A817" s="35"/>
      <c r="B817" s="35"/>
      <c r="C817" s="35"/>
      <c r="D817" s="35"/>
      <c r="E817" s="35"/>
      <c r="F817" s="35"/>
      <c r="G817" s="35"/>
      <c r="H817" s="68"/>
      <c r="I817" s="68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ht="35.25" customHeight="1">
      <c r="A818" s="35"/>
      <c r="B818" s="35"/>
      <c r="C818" s="35"/>
      <c r="D818" s="35"/>
      <c r="E818" s="35"/>
      <c r="F818" s="35"/>
      <c r="G818" s="35"/>
      <c r="H818" s="68"/>
      <c r="I818" s="68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ht="35.25" customHeight="1">
      <c r="A819" s="35"/>
      <c r="B819" s="35"/>
      <c r="C819" s="35"/>
      <c r="D819" s="35"/>
      <c r="E819" s="35"/>
      <c r="F819" s="35"/>
      <c r="G819" s="35"/>
      <c r="H819" s="68"/>
      <c r="I819" s="68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ht="35.25" customHeight="1">
      <c r="A820" s="35"/>
      <c r="B820" s="35"/>
      <c r="C820" s="35"/>
      <c r="D820" s="35"/>
      <c r="E820" s="35"/>
      <c r="F820" s="35"/>
      <c r="G820" s="35"/>
      <c r="H820" s="68"/>
      <c r="I820" s="68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ht="35.25" customHeight="1">
      <c r="A821" s="35"/>
      <c r="B821" s="35"/>
      <c r="C821" s="35"/>
      <c r="D821" s="35"/>
      <c r="E821" s="35"/>
      <c r="F821" s="35"/>
      <c r="G821" s="35"/>
      <c r="H821" s="68"/>
      <c r="I821" s="68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ht="35.25" customHeight="1">
      <c r="A822" s="35"/>
      <c r="B822" s="35"/>
      <c r="C822" s="35"/>
      <c r="D822" s="35"/>
      <c r="E822" s="35"/>
      <c r="F822" s="35"/>
      <c r="G822" s="35"/>
      <c r="H822" s="68"/>
      <c r="I822" s="68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ht="35.25" customHeight="1">
      <c r="A823" s="35"/>
      <c r="B823" s="35"/>
      <c r="C823" s="35"/>
      <c r="D823" s="35"/>
      <c r="E823" s="35"/>
      <c r="F823" s="35"/>
      <c r="G823" s="35"/>
      <c r="H823" s="68"/>
      <c r="I823" s="68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ht="35.25" customHeight="1">
      <c r="A824" s="35"/>
      <c r="B824" s="35"/>
      <c r="C824" s="35"/>
      <c r="D824" s="35"/>
      <c r="E824" s="35"/>
      <c r="F824" s="35"/>
      <c r="G824" s="35"/>
      <c r="H824" s="68"/>
      <c r="I824" s="68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ht="35.25" customHeight="1">
      <c r="A825" s="35"/>
      <c r="B825" s="35"/>
      <c r="C825" s="35"/>
      <c r="D825" s="35"/>
      <c r="E825" s="35"/>
      <c r="F825" s="35"/>
      <c r="G825" s="35"/>
      <c r="H825" s="68"/>
      <c r="I825" s="68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ht="35.25" customHeight="1">
      <c r="A826" s="35"/>
      <c r="B826" s="35"/>
      <c r="C826" s="35"/>
      <c r="D826" s="35"/>
      <c r="E826" s="35"/>
      <c r="F826" s="35"/>
      <c r="G826" s="35"/>
      <c r="H826" s="68"/>
      <c r="I826" s="68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ht="35.25" customHeight="1">
      <c r="A827" s="35"/>
      <c r="B827" s="35"/>
      <c r="C827" s="35"/>
      <c r="D827" s="35"/>
      <c r="E827" s="35"/>
      <c r="F827" s="35"/>
      <c r="G827" s="35"/>
      <c r="H827" s="68"/>
      <c r="I827" s="68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ht="35.25" customHeight="1">
      <c r="A828" s="35"/>
      <c r="B828" s="35"/>
      <c r="C828" s="35"/>
      <c r="D828" s="35"/>
      <c r="E828" s="35"/>
      <c r="F828" s="35"/>
      <c r="G828" s="35"/>
      <c r="H828" s="68"/>
      <c r="I828" s="68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ht="35.25" customHeight="1">
      <c r="A829" s="35"/>
      <c r="B829" s="35"/>
      <c r="C829" s="35"/>
      <c r="D829" s="35"/>
      <c r="E829" s="35"/>
      <c r="F829" s="35"/>
      <c r="G829" s="35"/>
      <c r="H829" s="68"/>
      <c r="I829" s="68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ht="35.25" customHeight="1">
      <c r="A830" s="35"/>
      <c r="B830" s="35"/>
      <c r="C830" s="35"/>
      <c r="D830" s="35"/>
      <c r="E830" s="35"/>
      <c r="F830" s="35"/>
      <c r="G830" s="35"/>
      <c r="H830" s="68"/>
      <c r="I830" s="68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ht="35.25" customHeight="1">
      <c r="A831" s="35"/>
      <c r="B831" s="35"/>
      <c r="C831" s="35"/>
      <c r="D831" s="35"/>
      <c r="E831" s="35"/>
      <c r="F831" s="35"/>
      <c r="G831" s="35"/>
      <c r="H831" s="68"/>
      <c r="I831" s="68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ht="35.25" customHeight="1">
      <c r="A832" s="35"/>
      <c r="B832" s="35"/>
      <c r="C832" s="35"/>
      <c r="D832" s="35"/>
      <c r="E832" s="35"/>
      <c r="F832" s="35"/>
      <c r="G832" s="35"/>
      <c r="H832" s="68"/>
      <c r="I832" s="68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ht="35.25" customHeight="1">
      <c r="A833" s="35"/>
      <c r="B833" s="35"/>
      <c r="C833" s="35"/>
      <c r="D833" s="35"/>
      <c r="E833" s="35"/>
      <c r="F833" s="35"/>
      <c r="G833" s="35"/>
      <c r="H833" s="68"/>
      <c r="I833" s="68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ht="35.25" customHeight="1">
      <c r="A834" s="35"/>
      <c r="B834" s="35"/>
      <c r="C834" s="35"/>
      <c r="D834" s="35"/>
      <c r="E834" s="35"/>
      <c r="F834" s="35"/>
      <c r="G834" s="35"/>
      <c r="H834" s="68"/>
      <c r="I834" s="68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ht="35.25" customHeight="1">
      <c r="A835" s="35"/>
      <c r="B835" s="35"/>
      <c r="C835" s="35"/>
      <c r="D835" s="35"/>
      <c r="E835" s="35"/>
      <c r="F835" s="35"/>
      <c r="G835" s="35"/>
      <c r="H835" s="68"/>
      <c r="I835" s="68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ht="35.25" customHeight="1">
      <c r="A836" s="35"/>
      <c r="B836" s="35"/>
      <c r="C836" s="35"/>
      <c r="D836" s="35"/>
      <c r="E836" s="35"/>
      <c r="F836" s="35"/>
      <c r="G836" s="35"/>
      <c r="H836" s="68"/>
      <c r="I836" s="68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ht="35.25" customHeight="1">
      <c r="A837" s="35"/>
      <c r="B837" s="35"/>
      <c r="C837" s="35"/>
      <c r="D837" s="35"/>
      <c r="E837" s="35"/>
      <c r="F837" s="35"/>
      <c r="G837" s="35"/>
      <c r="H837" s="68"/>
      <c r="I837" s="68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ht="35.25" customHeight="1">
      <c r="A838" s="35"/>
      <c r="B838" s="35"/>
      <c r="C838" s="35"/>
      <c r="D838" s="35"/>
      <c r="E838" s="35"/>
      <c r="F838" s="35"/>
      <c r="G838" s="35"/>
      <c r="H838" s="68"/>
      <c r="I838" s="68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ht="35.25" customHeight="1">
      <c r="A839" s="35"/>
      <c r="B839" s="35"/>
      <c r="C839" s="35"/>
      <c r="D839" s="35"/>
      <c r="E839" s="35"/>
      <c r="F839" s="35"/>
      <c r="G839" s="35"/>
      <c r="H839" s="68"/>
      <c r="I839" s="68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ht="35.25" customHeight="1">
      <c r="A840" s="35"/>
      <c r="B840" s="35"/>
      <c r="C840" s="35"/>
      <c r="D840" s="35"/>
      <c r="E840" s="35"/>
      <c r="F840" s="35"/>
      <c r="G840" s="35"/>
      <c r="H840" s="68"/>
      <c r="I840" s="68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ht="35.25" customHeight="1">
      <c r="A841" s="35"/>
      <c r="B841" s="35"/>
      <c r="C841" s="35"/>
      <c r="D841" s="35"/>
      <c r="E841" s="35"/>
      <c r="F841" s="35"/>
      <c r="G841" s="35"/>
      <c r="H841" s="68"/>
      <c r="I841" s="68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ht="35.25" customHeight="1">
      <c r="A842" s="35"/>
      <c r="B842" s="35"/>
      <c r="C842" s="35"/>
      <c r="D842" s="35"/>
      <c r="E842" s="35"/>
      <c r="F842" s="35"/>
      <c r="G842" s="35"/>
      <c r="H842" s="68"/>
      <c r="I842" s="68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ht="35.25" customHeight="1">
      <c r="A843" s="35"/>
      <c r="B843" s="35"/>
      <c r="C843" s="35"/>
      <c r="D843" s="35"/>
      <c r="E843" s="35"/>
      <c r="F843" s="35"/>
      <c r="G843" s="35"/>
      <c r="H843" s="68"/>
      <c r="I843" s="68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ht="35.25" customHeight="1">
      <c r="A844" s="35"/>
      <c r="B844" s="35"/>
      <c r="C844" s="35"/>
      <c r="D844" s="35"/>
      <c r="E844" s="35"/>
      <c r="F844" s="35"/>
      <c r="G844" s="35"/>
      <c r="H844" s="68"/>
      <c r="I844" s="68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ht="35.25" customHeight="1">
      <c r="A845" s="35"/>
      <c r="B845" s="35"/>
      <c r="C845" s="35"/>
      <c r="D845" s="35"/>
      <c r="E845" s="35"/>
      <c r="F845" s="35"/>
      <c r="G845" s="35"/>
      <c r="H845" s="68"/>
      <c r="I845" s="68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ht="35.25" customHeight="1">
      <c r="A846" s="35"/>
      <c r="B846" s="35"/>
      <c r="C846" s="35"/>
      <c r="D846" s="35"/>
      <c r="E846" s="35"/>
      <c r="F846" s="35"/>
      <c r="G846" s="35"/>
      <c r="H846" s="68"/>
      <c r="I846" s="68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ht="35.25" customHeight="1">
      <c r="A847" s="35"/>
      <c r="B847" s="35"/>
      <c r="C847" s="35"/>
      <c r="D847" s="35"/>
      <c r="E847" s="35"/>
      <c r="F847" s="35"/>
      <c r="G847" s="35"/>
      <c r="H847" s="68"/>
      <c r="I847" s="68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ht="35.25" customHeight="1">
      <c r="A848" s="35"/>
      <c r="B848" s="35"/>
      <c r="C848" s="35"/>
      <c r="D848" s="35"/>
      <c r="E848" s="35"/>
      <c r="F848" s="35"/>
      <c r="G848" s="35"/>
      <c r="H848" s="68"/>
      <c r="I848" s="68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ht="35.25" customHeight="1">
      <c r="A849" s="35"/>
      <c r="B849" s="35"/>
      <c r="C849" s="35"/>
      <c r="D849" s="35"/>
      <c r="E849" s="35"/>
      <c r="F849" s="35"/>
      <c r="G849" s="35"/>
      <c r="H849" s="68"/>
      <c r="I849" s="68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ht="35.25" customHeight="1">
      <c r="A850" s="35"/>
      <c r="B850" s="35"/>
      <c r="C850" s="35"/>
      <c r="D850" s="35"/>
      <c r="E850" s="35"/>
      <c r="F850" s="35"/>
      <c r="G850" s="35"/>
      <c r="H850" s="68"/>
      <c r="I850" s="68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ht="35.25" customHeight="1">
      <c r="A851" s="35"/>
      <c r="B851" s="35"/>
      <c r="C851" s="35"/>
      <c r="D851" s="35"/>
      <c r="E851" s="35"/>
      <c r="F851" s="35"/>
      <c r="G851" s="35"/>
      <c r="H851" s="68"/>
      <c r="I851" s="68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ht="35.25" customHeight="1">
      <c r="A852" s="35"/>
      <c r="B852" s="35"/>
      <c r="C852" s="35"/>
      <c r="D852" s="35"/>
      <c r="E852" s="35"/>
      <c r="F852" s="35"/>
      <c r="G852" s="35"/>
      <c r="H852" s="68"/>
      <c r="I852" s="68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ht="35.25" customHeight="1">
      <c r="A853" s="35"/>
      <c r="B853" s="35"/>
      <c r="C853" s="35"/>
      <c r="D853" s="35"/>
      <c r="E853" s="35"/>
      <c r="F853" s="35"/>
      <c r="G853" s="35"/>
      <c r="H853" s="68"/>
      <c r="I853" s="68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ht="35.25" customHeight="1">
      <c r="A854" s="35"/>
      <c r="B854" s="35"/>
      <c r="C854" s="35"/>
      <c r="D854" s="35"/>
      <c r="E854" s="35"/>
      <c r="F854" s="35"/>
      <c r="G854" s="35"/>
      <c r="H854" s="68"/>
      <c r="I854" s="68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ht="35.25" customHeight="1">
      <c r="A855" s="35"/>
      <c r="B855" s="35"/>
      <c r="C855" s="35"/>
      <c r="D855" s="35"/>
      <c r="E855" s="35"/>
      <c r="F855" s="35"/>
      <c r="G855" s="35"/>
      <c r="H855" s="68"/>
      <c r="I855" s="68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ht="35.25" customHeight="1">
      <c r="A856" s="35"/>
      <c r="B856" s="35"/>
      <c r="C856" s="35"/>
      <c r="D856" s="35"/>
      <c r="E856" s="35"/>
      <c r="F856" s="35"/>
      <c r="G856" s="35"/>
      <c r="H856" s="68"/>
      <c r="I856" s="68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ht="35.25" customHeight="1">
      <c r="A857" s="35"/>
      <c r="B857" s="35"/>
      <c r="C857" s="35"/>
      <c r="D857" s="35"/>
      <c r="E857" s="35"/>
      <c r="F857" s="35"/>
      <c r="G857" s="35"/>
      <c r="H857" s="68"/>
      <c r="I857" s="68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ht="35.25" customHeight="1">
      <c r="A858" s="35"/>
      <c r="B858" s="35"/>
      <c r="C858" s="35"/>
      <c r="D858" s="35"/>
      <c r="E858" s="35"/>
      <c r="F858" s="35"/>
      <c r="G858" s="35"/>
      <c r="H858" s="68"/>
      <c r="I858" s="68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ht="35.25" customHeight="1">
      <c r="A859" s="35"/>
      <c r="B859" s="35"/>
      <c r="C859" s="35"/>
      <c r="D859" s="35"/>
      <c r="E859" s="35"/>
      <c r="F859" s="35"/>
      <c r="G859" s="35"/>
      <c r="H859" s="68"/>
      <c r="I859" s="68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ht="35.25" customHeight="1">
      <c r="A860" s="35"/>
      <c r="B860" s="35"/>
      <c r="C860" s="35"/>
      <c r="D860" s="35"/>
      <c r="E860" s="35"/>
      <c r="F860" s="35"/>
      <c r="G860" s="35"/>
      <c r="H860" s="68"/>
      <c r="I860" s="68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ht="35.25" customHeight="1">
      <c r="A861" s="35"/>
      <c r="B861" s="35"/>
      <c r="C861" s="35"/>
      <c r="D861" s="35"/>
      <c r="E861" s="35"/>
      <c r="F861" s="35"/>
      <c r="G861" s="35"/>
      <c r="H861" s="68"/>
      <c r="I861" s="68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ht="35.25" customHeight="1">
      <c r="A862" s="35"/>
      <c r="B862" s="35"/>
      <c r="C862" s="35"/>
      <c r="D862" s="35"/>
      <c r="E862" s="35"/>
      <c r="F862" s="35"/>
      <c r="G862" s="35"/>
      <c r="H862" s="68"/>
      <c r="I862" s="68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ht="35.25" customHeight="1">
      <c r="A863" s="35"/>
      <c r="B863" s="35"/>
      <c r="C863" s="35"/>
      <c r="D863" s="35"/>
      <c r="E863" s="35"/>
      <c r="F863" s="35"/>
      <c r="G863" s="35"/>
      <c r="H863" s="68"/>
      <c r="I863" s="68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ht="35.25" customHeight="1">
      <c r="A864" s="35"/>
      <c r="B864" s="35"/>
      <c r="C864" s="35"/>
      <c r="D864" s="35"/>
      <c r="E864" s="35"/>
      <c r="F864" s="35"/>
      <c r="G864" s="35"/>
      <c r="H864" s="68"/>
      <c r="I864" s="68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ht="35.25" customHeight="1">
      <c r="A865" s="35"/>
      <c r="B865" s="35"/>
      <c r="C865" s="35"/>
      <c r="D865" s="35"/>
      <c r="E865" s="35"/>
      <c r="F865" s="35"/>
      <c r="G865" s="35"/>
      <c r="H865" s="68"/>
      <c r="I865" s="68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ht="35.25" customHeight="1">
      <c r="A866" s="35"/>
      <c r="B866" s="35"/>
      <c r="C866" s="35"/>
      <c r="D866" s="35"/>
      <c r="E866" s="35"/>
      <c r="F866" s="35"/>
      <c r="G866" s="35"/>
      <c r="H866" s="68"/>
      <c r="I866" s="68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ht="35.25" customHeight="1">
      <c r="A867" s="35"/>
      <c r="B867" s="35"/>
      <c r="C867" s="35"/>
      <c r="D867" s="35"/>
      <c r="E867" s="35"/>
      <c r="F867" s="35"/>
      <c r="G867" s="35"/>
      <c r="H867" s="68"/>
      <c r="I867" s="68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ht="35.25" customHeight="1">
      <c r="A868" s="35"/>
      <c r="B868" s="35"/>
      <c r="C868" s="35"/>
      <c r="D868" s="35"/>
      <c r="E868" s="35"/>
      <c r="F868" s="35"/>
      <c r="G868" s="35"/>
      <c r="H868" s="68"/>
      <c r="I868" s="68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ht="35.25" customHeight="1">
      <c r="A869" s="35"/>
      <c r="B869" s="35"/>
      <c r="C869" s="35"/>
      <c r="D869" s="35"/>
      <c r="E869" s="35"/>
      <c r="F869" s="35"/>
      <c r="G869" s="35"/>
      <c r="H869" s="68"/>
      <c r="I869" s="68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ht="35.25" customHeight="1">
      <c r="A870" s="35"/>
      <c r="B870" s="35"/>
      <c r="C870" s="35"/>
      <c r="D870" s="35"/>
      <c r="E870" s="35"/>
      <c r="F870" s="35"/>
      <c r="G870" s="35"/>
      <c r="H870" s="68"/>
      <c r="I870" s="68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ht="35.25" customHeight="1">
      <c r="A871" s="35"/>
      <c r="B871" s="35"/>
      <c r="C871" s="35"/>
      <c r="D871" s="35"/>
      <c r="E871" s="35"/>
      <c r="F871" s="35"/>
      <c r="G871" s="35"/>
      <c r="H871" s="68"/>
      <c r="I871" s="68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ht="35.25" customHeight="1">
      <c r="A872" s="35"/>
      <c r="B872" s="35"/>
      <c r="C872" s="35"/>
      <c r="D872" s="35"/>
      <c r="E872" s="35"/>
      <c r="F872" s="35"/>
      <c r="G872" s="35"/>
      <c r="H872" s="68"/>
      <c r="I872" s="68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ht="35.25" customHeight="1">
      <c r="A873" s="35"/>
      <c r="B873" s="35"/>
      <c r="C873" s="35"/>
      <c r="D873" s="35"/>
      <c r="E873" s="35"/>
      <c r="F873" s="35"/>
      <c r="G873" s="35"/>
      <c r="H873" s="68"/>
      <c r="I873" s="68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ht="35.25" customHeight="1">
      <c r="A874" s="35"/>
      <c r="B874" s="35"/>
      <c r="C874" s="35"/>
      <c r="D874" s="35"/>
      <c r="E874" s="35"/>
      <c r="F874" s="35"/>
      <c r="G874" s="35"/>
      <c r="H874" s="68"/>
      <c r="I874" s="68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ht="35.25" customHeight="1">
      <c r="A875" s="35"/>
      <c r="B875" s="35"/>
      <c r="C875" s="35"/>
      <c r="D875" s="35"/>
      <c r="E875" s="35"/>
      <c r="F875" s="35"/>
      <c r="G875" s="35"/>
      <c r="H875" s="68"/>
      <c r="I875" s="68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ht="35.25" customHeight="1">
      <c r="A876" s="35"/>
      <c r="B876" s="35"/>
      <c r="C876" s="35"/>
      <c r="D876" s="35"/>
      <c r="E876" s="35"/>
      <c r="F876" s="35"/>
      <c r="G876" s="35"/>
      <c r="H876" s="68"/>
      <c r="I876" s="68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ht="35.25" customHeight="1">
      <c r="A877" s="35"/>
      <c r="B877" s="35"/>
      <c r="C877" s="35"/>
      <c r="D877" s="35"/>
      <c r="E877" s="35"/>
      <c r="F877" s="35"/>
      <c r="G877" s="35"/>
      <c r="H877" s="68"/>
      <c r="I877" s="68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ht="35.25" customHeight="1">
      <c r="A878" s="35"/>
      <c r="B878" s="35"/>
      <c r="C878" s="35"/>
      <c r="D878" s="35"/>
      <c r="E878" s="35"/>
      <c r="F878" s="35"/>
      <c r="G878" s="35"/>
      <c r="H878" s="68"/>
      <c r="I878" s="68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ht="35.25" customHeight="1">
      <c r="A879" s="35"/>
      <c r="B879" s="35"/>
      <c r="C879" s="35"/>
      <c r="D879" s="35"/>
      <c r="E879" s="35"/>
      <c r="F879" s="35"/>
      <c r="G879" s="35"/>
      <c r="H879" s="68"/>
      <c r="I879" s="68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ht="35.25" customHeight="1">
      <c r="A880" s="35"/>
      <c r="B880" s="35"/>
      <c r="C880" s="35"/>
      <c r="D880" s="35"/>
      <c r="E880" s="35"/>
      <c r="F880" s="35"/>
      <c r="G880" s="35"/>
      <c r="H880" s="68"/>
      <c r="I880" s="68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ht="35.25" customHeight="1">
      <c r="A881" s="35"/>
      <c r="B881" s="35"/>
      <c r="C881" s="35"/>
      <c r="D881" s="35"/>
      <c r="E881" s="35"/>
      <c r="F881" s="35"/>
      <c r="G881" s="35"/>
      <c r="H881" s="68"/>
      <c r="I881" s="68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ht="35.25" customHeight="1">
      <c r="A882" s="35"/>
      <c r="B882" s="35"/>
      <c r="C882" s="35"/>
      <c r="D882" s="35"/>
      <c r="E882" s="35"/>
      <c r="F882" s="35"/>
      <c r="G882" s="35"/>
      <c r="H882" s="68"/>
      <c r="I882" s="68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ht="35.25" customHeight="1">
      <c r="A883" s="35"/>
      <c r="B883" s="35"/>
      <c r="C883" s="35"/>
      <c r="D883" s="35"/>
      <c r="E883" s="35"/>
      <c r="F883" s="35"/>
      <c r="G883" s="35"/>
      <c r="H883" s="68"/>
      <c r="I883" s="68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ht="35.25" customHeight="1">
      <c r="A884" s="35"/>
      <c r="B884" s="35"/>
      <c r="C884" s="35"/>
      <c r="D884" s="35"/>
      <c r="E884" s="35"/>
      <c r="F884" s="35"/>
      <c r="G884" s="35"/>
      <c r="H884" s="68"/>
      <c r="I884" s="68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ht="35.25" customHeight="1">
      <c r="A885" s="35"/>
      <c r="B885" s="35"/>
      <c r="C885" s="35"/>
      <c r="D885" s="35"/>
      <c r="E885" s="35"/>
      <c r="F885" s="35"/>
      <c r="G885" s="35"/>
      <c r="H885" s="68"/>
      <c r="I885" s="68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ht="35.25" customHeight="1">
      <c r="A886" s="35"/>
      <c r="B886" s="35"/>
      <c r="C886" s="35"/>
      <c r="D886" s="35"/>
      <c r="E886" s="35"/>
      <c r="F886" s="35"/>
      <c r="G886" s="35"/>
      <c r="H886" s="68"/>
      <c r="I886" s="68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ht="35.25" customHeight="1">
      <c r="A887" s="35"/>
      <c r="B887" s="35"/>
      <c r="C887" s="35"/>
      <c r="D887" s="35"/>
      <c r="E887" s="35"/>
      <c r="F887" s="35"/>
      <c r="G887" s="35"/>
      <c r="H887" s="68"/>
      <c r="I887" s="68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ht="35.25" customHeight="1">
      <c r="A888" s="35"/>
      <c r="B888" s="35"/>
      <c r="C888" s="35"/>
      <c r="D888" s="35"/>
      <c r="E888" s="35"/>
      <c r="F888" s="35"/>
      <c r="G888" s="35"/>
      <c r="H888" s="68"/>
      <c r="I888" s="68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ht="35.25" customHeight="1">
      <c r="A889" s="35"/>
      <c r="B889" s="35"/>
      <c r="C889" s="35"/>
      <c r="D889" s="35"/>
      <c r="E889" s="35"/>
      <c r="F889" s="35"/>
      <c r="G889" s="35"/>
      <c r="H889" s="68"/>
      <c r="I889" s="68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ht="35.25" customHeight="1">
      <c r="A890" s="35"/>
      <c r="B890" s="35"/>
      <c r="C890" s="35"/>
      <c r="D890" s="35"/>
      <c r="E890" s="35"/>
      <c r="F890" s="35"/>
      <c r="G890" s="35"/>
      <c r="H890" s="68"/>
      <c r="I890" s="68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ht="35.25" customHeight="1">
      <c r="A891" s="35"/>
      <c r="B891" s="35"/>
      <c r="C891" s="35"/>
      <c r="D891" s="35"/>
      <c r="E891" s="35"/>
      <c r="F891" s="35"/>
      <c r="G891" s="35"/>
      <c r="H891" s="68"/>
      <c r="I891" s="68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ht="35.25" customHeight="1">
      <c r="A892" s="35"/>
      <c r="B892" s="35"/>
      <c r="C892" s="35"/>
      <c r="D892" s="35"/>
      <c r="E892" s="35"/>
      <c r="F892" s="35"/>
      <c r="G892" s="35"/>
      <c r="H892" s="68"/>
      <c r="I892" s="68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ht="35.25" customHeight="1">
      <c r="A893" s="35"/>
      <c r="B893" s="35"/>
      <c r="C893" s="35"/>
      <c r="D893" s="35"/>
      <c r="E893" s="35"/>
      <c r="F893" s="35"/>
      <c r="G893" s="35"/>
      <c r="H893" s="68"/>
      <c r="I893" s="68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ht="35.25" customHeight="1">
      <c r="A894" s="35"/>
      <c r="B894" s="35"/>
      <c r="C894" s="35"/>
      <c r="D894" s="35"/>
      <c r="E894" s="35"/>
      <c r="F894" s="35"/>
      <c r="G894" s="35"/>
      <c r="H894" s="68"/>
      <c r="I894" s="68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ht="35.25" customHeight="1">
      <c r="A895" s="35"/>
      <c r="B895" s="35"/>
      <c r="C895" s="35"/>
      <c r="D895" s="35"/>
      <c r="E895" s="35"/>
      <c r="F895" s="35"/>
      <c r="G895" s="35"/>
      <c r="H895" s="68"/>
      <c r="I895" s="68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ht="35.25" customHeight="1">
      <c r="A896" s="35"/>
      <c r="B896" s="35"/>
      <c r="C896" s="35"/>
      <c r="D896" s="35"/>
      <c r="E896" s="35"/>
      <c r="F896" s="35"/>
      <c r="G896" s="35"/>
      <c r="H896" s="68"/>
      <c r="I896" s="68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ht="35.25" customHeight="1">
      <c r="A897" s="35"/>
      <c r="B897" s="35"/>
      <c r="C897" s="35"/>
      <c r="D897" s="35"/>
      <c r="E897" s="35"/>
      <c r="F897" s="35"/>
      <c r="G897" s="35"/>
      <c r="H897" s="68"/>
      <c r="I897" s="68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ht="35.25" customHeight="1">
      <c r="A898" s="35"/>
      <c r="B898" s="35"/>
      <c r="C898" s="35"/>
      <c r="D898" s="35"/>
      <c r="E898" s="35"/>
      <c r="F898" s="35"/>
      <c r="G898" s="35"/>
      <c r="H898" s="68"/>
      <c r="I898" s="68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ht="35.25" customHeight="1">
      <c r="A899" s="35"/>
      <c r="B899" s="35"/>
      <c r="C899" s="35"/>
      <c r="D899" s="35"/>
      <c r="E899" s="35"/>
      <c r="F899" s="35"/>
      <c r="G899" s="35"/>
      <c r="H899" s="68"/>
      <c r="I899" s="68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ht="35.25" customHeight="1">
      <c r="A900" s="35"/>
      <c r="B900" s="35"/>
      <c r="C900" s="35"/>
      <c r="D900" s="35"/>
      <c r="E900" s="35"/>
      <c r="F900" s="35"/>
      <c r="G900" s="35"/>
      <c r="H900" s="68"/>
      <c r="I900" s="68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ht="35.25" customHeight="1">
      <c r="A901" s="35"/>
      <c r="B901" s="35"/>
      <c r="C901" s="35"/>
      <c r="D901" s="35"/>
      <c r="E901" s="35"/>
      <c r="F901" s="35"/>
      <c r="G901" s="35"/>
      <c r="H901" s="68"/>
      <c r="I901" s="68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ht="35.25" customHeight="1">
      <c r="A902" s="35"/>
      <c r="B902" s="35"/>
      <c r="C902" s="35"/>
      <c r="D902" s="35"/>
      <c r="E902" s="35"/>
      <c r="F902" s="35"/>
      <c r="G902" s="35"/>
      <c r="H902" s="68"/>
      <c r="I902" s="68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ht="35.25" customHeight="1">
      <c r="A903" s="35"/>
      <c r="B903" s="35"/>
      <c r="C903" s="35"/>
      <c r="D903" s="35"/>
      <c r="E903" s="35"/>
      <c r="F903" s="35"/>
      <c r="G903" s="35"/>
      <c r="H903" s="68"/>
      <c r="I903" s="68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ht="35.25" customHeight="1">
      <c r="A904" s="35"/>
      <c r="B904" s="35"/>
      <c r="C904" s="35"/>
      <c r="D904" s="35"/>
      <c r="E904" s="35"/>
      <c r="F904" s="35"/>
      <c r="G904" s="35"/>
      <c r="H904" s="68"/>
      <c r="I904" s="68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ht="35.25" customHeight="1">
      <c r="A905" s="35"/>
      <c r="B905" s="35"/>
      <c r="C905" s="35"/>
      <c r="D905" s="35"/>
      <c r="E905" s="35"/>
      <c r="F905" s="35"/>
      <c r="G905" s="35"/>
      <c r="H905" s="68"/>
      <c r="I905" s="68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ht="35.25" customHeight="1">
      <c r="A906" s="35"/>
      <c r="B906" s="35"/>
      <c r="C906" s="35"/>
      <c r="D906" s="35"/>
      <c r="E906" s="35"/>
      <c r="F906" s="35"/>
      <c r="G906" s="35"/>
      <c r="H906" s="68"/>
      <c r="I906" s="68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ht="35.25" customHeight="1">
      <c r="A907" s="35"/>
      <c r="B907" s="35"/>
      <c r="C907" s="35"/>
      <c r="D907" s="35"/>
      <c r="E907" s="35"/>
      <c r="F907" s="35"/>
      <c r="G907" s="35"/>
      <c r="H907" s="68"/>
      <c r="I907" s="68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ht="35.25" customHeight="1">
      <c r="A908" s="35"/>
      <c r="B908" s="35"/>
      <c r="C908" s="35"/>
      <c r="D908" s="35"/>
      <c r="E908" s="35"/>
      <c r="F908" s="35"/>
      <c r="G908" s="35"/>
      <c r="H908" s="68"/>
      <c r="I908" s="68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ht="35.25" customHeight="1">
      <c r="A909" s="35"/>
      <c r="B909" s="35"/>
      <c r="C909" s="35"/>
      <c r="D909" s="35"/>
      <c r="E909" s="35"/>
      <c r="F909" s="35"/>
      <c r="G909" s="35"/>
      <c r="H909" s="68"/>
      <c r="I909" s="68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ht="35.25" customHeight="1">
      <c r="A910" s="35"/>
      <c r="B910" s="35"/>
      <c r="C910" s="35"/>
      <c r="D910" s="35"/>
      <c r="E910" s="35"/>
      <c r="F910" s="35"/>
      <c r="G910" s="35"/>
      <c r="H910" s="68"/>
      <c r="I910" s="68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ht="35.25" customHeight="1">
      <c r="A911" s="35"/>
      <c r="B911" s="35"/>
      <c r="C911" s="35"/>
      <c r="D911" s="35"/>
      <c r="E911" s="35"/>
      <c r="F911" s="35"/>
      <c r="G911" s="35"/>
      <c r="H911" s="68"/>
      <c r="I911" s="68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ht="35.25" customHeight="1">
      <c r="A912" s="35"/>
      <c r="B912" s="35"/>
      <c r="C912" s="35"/>
      <c r="D912" s="35"/>
      <c r="E912" s="35"/>
      <c r="F912" s="35"/>
      <c r="G912" s="35"/>
      <c r="H912" s="68"/>
      <c r="I912" s="68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ht="35.25" customHeight="1">
      <c r="A913" s="35"/>
      <c r="B913" s="35"/>
      <c r="C913" s="35"/>
      <c r="D913" s="35"/>
      <c r="E913" s="35"/>
      <c r="F913" s="35"/>
      <c r="G913" s="35"/>
      <c r="H913" s="68"/>
      <c r="I913" s="68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ht="35.25" customHeight="1">
      <c r="A914" s="35"/>
      <c r="B914" s="35"/>
      <c r="C914" s="35"/>
      <c r="D914" s="35"/>
      <c r="E914" s="35"/>
      <c r="F914" s="35"/>
      <c r="G914" s="35"/>
      <c r="H914" s="68"/>
      <c r="I914" s="68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ht="35.25" customHeight="1">
      <c r="A915" s="35"/>
      <c r="B915" s="35"/>
      <c r="C915" s="35"/>
      <c r="D915" s="35"/>
      <c r="E915" s="35"/>
      <c r="F915" s="35"/>
      <c r="G915" s="35"/>
      <c r="H915" s="68"/>
      <c r="I915" s="68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ht="35.25" customHeight="1">
      <c r="A916" s="35"/>
      <c r="B916" s="35"/>
      <c r="C916" s="35"/>
      <c r="D916" s="35"/>
      <c r="E916" s="35"/>
      <c r="F916" s="35"/>
      <c r="G916" s="35"/>
      <c r="H916" s="68"/>
      <c r="I916" s="68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ht="35.25" customHeight="1">
      <c r="A917" s="35"/>
      <c r="B917" s="35"/>
      <c r="C917" s="35"/>
      <c r="D917" s="35"/>
      <c r="E917" s="35"/>
      <c r="F917" s="35"/>
      <c r="G917" s="35"/>
      <c r="H917" s="68"/>
      <c r="I917" s="68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ht="35.25" customHeight="1">
      <c r="A918" s="35"/>
      <c r="B918" s="35"/>
      <c r="C918" s="35"/>
      <c r="D918" s="35"/>
      <c r="E918" s="35"/>
      <c r="F918" s="35"/>
      <c r="G918" s="35"/>
      <c r="H918" s="68"/>
      <c r="I918" s="68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ht="35.25" customHeight="1">
      <c r="A919" s="35"/>
      <c r="B919" s="35"/>
      <c r="C919" s="35"/>
      <c r="D919" s="35"/>
      <c r="E919" s="35"/>
      <c r="F919" s="35"/>
      <c r="G919" s="35"/>
      <c r="H919" s="68"/>
      <c r="I919" s="68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ht="35.25" customHeight="1">
      <c r="A920" s="35"/>
      <c r="B920" s="35"/>
      <c r="C920" s="35"/>
      <c r="D920" s="35"/>
      <c r="E920" s="35"/>
      <c r="F920" s="35"/>
      <c r="G920" s="35"/>
      <c r="H920" s="68"/>
      <c r="I920" s="68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ht="35.25" customHeight="1">
      <c r="A921" s="35"/>
      <c r="B921" s="35"/>
      <c r="C921" s="35"/>
      <c r="D921" s="35"/>
      <c r="E921" s="35"/>
      <c r="F921" s="35"/>
      <c r="G921" s="35"/>
      <c r="H921" s="68"/>
      <c r="I921" s="68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ht="35.25" customHeight="1">
      <c r="A922" s="35"/>
      <c r="B922" s="35"/>
      <c r="C922" s="35"/>
      <c r="D922" s="35"/>
      <c r="E922" s="35"/>
      <c r="F922" s="35"/>
      <c r="G922" s="35"/>
      <c r="H922" s="68"/>
      <c r="I922" s="68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ht="35.25" customHeight="1">
      <c r="A923" s="35"/>
      <c r="B923" s="35"/>
      <c r="C923" s="35"/>
      <c r="D923" s="35"/>
      <c r="E923" s="35"/>
      <c r="F923" s="35"/>
      <c r="G923" s="35"/>
      <c r="H923" s="68"/>
      <c r="I923" s="68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ht="35.25" customHeight="1">
      <c r="A924" s="35"/>
      <c r="B924" s="35"/>
      <c r="C924" s="35"/>
      <c r="D924" s="35"/>
      <c r="E924" s="35"/>
      <c r="F924" s="35"/>
      <c r="G924" s="35"/>
      <c r="H924" s="68"/>
      <c r="I924" s="68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ht="35.25" customHeight="1">
      <c r="A925" s="35"/>
      <c r="B925" s="35"/>
      <c r="C925" s="35"/>
      <c r="D925" s="35"/>
      <c r="E925" s="35"/>
      <c r="F925" s="35"/>
      <c r="G925" s="35"/>
      <c r="H925" s="68"/>
      <c r="I925" s="68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ht="35.25" customHeight="1">
      <c r="A926" s="35"/>
      <c r="B926" s="35"/>
      <c r="C926" s="35"/>
      <c r="D926" s="35"/>
      <c r="E926" s="35"/>
      <c r="F926" s="35"/>
      <c r="G926" s="35"/>
      <c r="H926" s="68"/>
      <c r="I926" s="68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ht="35.25" customHeight="1">
      <c r="A927" s="35"/>
      <c r="B927" s="35"/>
      <c r="C927" s="35"/>
      <c r="D927" s="35"/>
      <c r="E927" s="35"/>
      <c r="F927" s="35"/>
      <c r="G927" s="35"/>
      <c r="H927" s="68"/>
      <c r="I927" s="68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ht="35.25" customHeight="1">
      <c r="A928" s="35"/>
      <c r="B928" s="35"/>
      <c r="C928" s="35"/>
      <c r="D928" s="35"/>
      <c r="E928" s="35"/>
      <c r="F928" s="35"/>
      <c r="G928" s="35"/>
      <c r="H928" s="68"/>
      <c r="I928" s="68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ht="35.25" customHeight="1">
      <c r="A929" s="35"/>
      <c r="B929" s="35"/>
      <c r="C929" s="35"/>
      <c r="D929" s="35"/>
      <c r="E929" s="35"/>
      <c r="F929" s="35"/>
      <c r="G929" s="35"/>
      <c r="H929" s="68"/>
      <c r="I929" s="68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ht="35.25" customHeight="1">
      <c r="A930" s="35"/>
      <c r="B930" s="35"/>
      <c r="C930" s="35"/>
      <c r="D930" s="35"/>
      <c r="E930" s="35"/>
      <c r="F930" s="35"/>
      <c r="G930" s="35"/>
      <c r="H930" s="68"/>
      <c r="I930" s="68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ht="35.25" customHeight="1">
      <c r="A931" s="35"/>
      <c r="B931" s="35"/>
      <c r="C931" s="35"/>
      <c r="D931" s="35"/>
      <c r="E931" s="35"/>
      <c r="F931" s="35"/>
      <c r="G931" s="35"/>
      <c r="H931" s="68"/>
      <c r="I931" s="68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ht="35.25" customHeight="1">
      <c r="A932" s="35"/>
      <c r="B932" s="35"/>
      <c r="C932" s="35"/>
      <c r="D932" s="35"/>
      <c r="E932" s="35"/>
      <c r="F932" s="35"/>
      <c r="G932" s="35"/>
      <c r="H932" s="68"/>
      <c r="I932" s="68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ht="35.25" customHeight="1">
      <c r="A933" s="35"/>
      <c r="B933" s="35"/>
      <c r="C933" s="35"/>
      <c r="D933" s="35"/>
      <c r="E933" s="35"/>
      <c r="F933" s="35"/>
      <c r="G933" s="35"/>
      <c r="H933" s="68"/>
      <c r="I933" s="68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ht="35.25" customHeight="1">
      <c r="A934" s="35"/>
      <c r="B934" s="35"/>
      <c r="C934" s="35"/>
      <c r="D934" s="35"/>
      <c r="E934" s="35"/>
      <c r="F934" s="35"/>
      <c r="G934" s="35"/>
      <c r="H934" s="68"/>
      <c r="I934" s="68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ht="35.25" customHeight="1">
      <c r="A935" s="35"/>
      <c r="B935" s="35"/>
      <c r="C935" s="35"/>
      <c r="D935" s="35"/>
      <c r="E935" s="35"/>
      <c r="F935" s="35"/>
      <c r="G935" s="35"/>
      <c r="H935" s="68"/>
      <c r="I935" s="68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ht="35.25" customHeight="1">
      <c r="A936" s="35"/>
      <c r="B936" s="35"/>
      <c r="C936" s="35"/>
      <c r="D936" s="35"/>
      <c r="E936" s="35"/>
      <c r="F936" s="35"/>
      <c r="G936" s="35"/>
      <c r="H936" s="68"/>
      <c r="I936" s="68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ht="35.25" customHeight="1">
      <c r="A937" s="35"/>
      <c r="B937" s="35"/>
      <c r="C937" s="35"/>
      <c r="D937" s="35"/>
      <c r="E937" s="35"/>
      <c r="F937" s="35"/>
      <c r="G937" s="35"/>
      <c r="H937" s="68"/>
      <c r="I937" s="68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ht="35.25" customHeight="1">
      <c r="A938" s="35"/>
      <c r="B938" s="35"/>
      <c r="C938" s="35"/>
      <c r="D938" s="35"/>
      <c r="E938" s="35"/>
      <c r="F938" s="35"/>
      <c r="G938" s="35"/>
      <c r="H938" s="68"/>
      <c r="I938" s="68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ht="35.25" customHeight="1">
      <c r="A939" s="35"/>
      <c r="B939" s="35"/>
      <c r="C939" s="35"/>
      <c r="D939" s="35"/>
      <c r="E939" s="35"/>
      <c r="F939" s="35"/>
      <c r="G939" s="35"/>
      <c r="H939" s="68"/>
      <c r="I939" s="68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ht="35.25" customHeight="1">
      <c r="A940" s="35"/>
      <c r="B940" s="35"/>
      <c r="C940" s="35"/>
      <c r="D940" s="35"/>
      <c r="E940" s="35"/>
      <c r="F940" s="35"/>
      <c r="G940" s="35"/>
      <c r="H940" s="68"/>
      <c r="I940" s="68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ht="35.25" customHeight="1">
      <c r="A941" s="35"/>
      <c r="B941" s="35"/>
      <c r="C941" s="35"/>
      <c r="D941" s="35"/>
      <c r="E941" s="35"/>
      <c r="F941" s="35"/>
      <c r="G941" s="35"/>
      <c r="H941" s="68"/>
      <c r="I941" s="68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ht="35.25" customHeight="1">
      <c r="A942" s="35"/>
      <c r="B942" s="35"/>
      <c r="C942" s="35"/>
      <c r="D942" s="35"/>
      <c r="E942" s="35"/>
      <c r="F942" s="35"/>
      <c r="G942" s="35"/>
      <c r="H942" s="68"/>
      <c r="I942" s="68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ht="35.25" customHeight="1">
      <c r="A943" s="35"/>
      <c r="B943" s="35"/>
      <c r="C943" s="35"/>
      <c r="D943" s="35"/>
      <c r="E943" s="35"/>
      <c r="F943" s="35"/>
      <c r="G943" s="35"/>
      <c r="H943" s="68"/>
      <c r="I943" s="68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ht="35.25" customHeight="1">
      <c r="A944" s="35"/>
      <c r="B944" s="35"/>
      <c r="C944" s="35"/>
      <c r="D944" s="35"/>
      <c r="E944" s="35"/>
      <c r="F944" s="35"/>
      <c r="G944" s="35"/>
      <c r="H944" s="68"/>
      <c r="I944" s="68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1:25" ht="35.25" customHeight="1">
      <c r="A945" s="35"/>
      <c r="B945" s="35"/>
      <c r="C945" s="35"/>
      <c r="D945" s="35"/>
      <c r="E945" s="35"/>
      <c r="F945" s="35"/>
      <c r="G945" s="35"/>
      <c r="H945" s="68"/>
      <c r="I945" s="68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1:25" ht="35.25" customHeight="1">
      <c r="A946" s="35"/>
      <c r="B946" s="35"/>
      <c r="C946" s="35"/>
      <c r="D946" s="35"/>
      <c r="E946" s="35"/>
      <c r="F946" s="35"/>
      <c r="G946" s="35"/>
      <c r="H946" s="68"/>
      <c r="I946" s="68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1:25" ht="35.25" customHeight="1">
      <c r="A947" s="35"/>
      <c r="B947" s="35"/>
      <c r="C947" s="35"/>
      <c r="D947" s="35"/>
      <c r="E947" s="35"/>
      <c r="F947" s="35"/>
      <c r="G947" s="35"/>
      <c r="H947" s="68"/>
      <c r="I947" s="68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1:25" ht="35.25" customHeight="1">
      <c r="A948" s="35"/>
      <c r="B948" s="35"/>
      <c r="C948" s="35"/>
      <c r="D948" s="35"/>
      <c r="E948" s="35"/>
      <c r="F948" s="35"/>
      <c r="G948" s="35"/>
      <c r="H948" s="68"/>
      <c r="I948" s="68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1:25" ht="35.25" customHeight="1">
      <c r="A949" s="35"/>
      <c r="B949" s="35"/>
      <c r="C949" s="35"/>
      <c r="D949" s="35"/>
      <c r="E949" s="35"/>
      <c r="F949" s="35"/>
      <c r="G949" s="35"/>
      <c r="H949" s="68"/>
      <c r="I949" s="68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1:25" ht="35.25" customHeight="1">
      <c r="A950" s="35"/>
      <c r="B950" s="35"/>
      <c r="C950" s="35"/>
      <c r="D950" s="35"/>
      <c r="E950" s="35"/>
      <c r="F950" s="35"/>
      <c r="G950" s="35"/>
      <c r="H950" s="68"/>
      <c r="I950" s="68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1:25" ht="35.25" customHeight="1">
      <c r="A951" s="35"/>
      <c r="B951" s="35"/>
      <c r="C951" s="35"/>
      <c r="D951" s="35"/>
      <c r="E951" s="35"/>
      <c r="F951" s="35"/>
      <c r="G951" s="35"/>
      <c r="H951" s="68"/>
      <c r="I951" s="68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1:25" ht="35.25" customHeight="1">
      <c r="A952" s="35"/>
      <c r="B952" s="35"/>
      <c r="C952" s="35"/>
      <c r="D952" s="35"/>
      <c r="E952" s="35"/>
      <c r="F952" s="35"/>
      <c r="G952" s="35"/>
      <c r="H952" s="68"/>
      <c r="I952" s="68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1:25" ht="35.25" customHeight="1">
      <c r="A953" s="35"/>
      <c r="B953" s="35"/>
      <c r="C953" s="35"/>
      <c r="D953" s="35"/>
      <c r="E953" s="35"/>
      <c r="F953" s="35"/>
      <c r="G953" s="35"/>
      <c r="H953" s="68"/>
      <c r="I953" s="68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1:25" ht="35.25" customHeight="1">
      <c r="A954" s="35"/>
      <c r="B954" s="35"/>
      <c r="C954" s="35"/>
      <c r="D954" s="35"/>
      <c r="E954" s="35"/>
      <c r="F954" s="35"/>
      <c r="G954" s="35"/>
      <c r="H954" s="68"/>
      <c r="I954" s="68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1:25" ht="35.25" customHeight="1">
      <c r="A955" s="35"/>
      <c r="B955" s="35"/>
      <c r="C955" s="35"/>
      <c r="D955" s="35"/>
      <c r="E955" s="35"/>
      <c r="F955" s="35"/>
      <c r="G955" s="35"/>
      <c r="H955" s="68"/>
      <c r="I955" s="68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1:25" ht="35.25" customHeight="1">
      <c r="A956" s="35"/>
      <c r="B956" s="35"/>
      <c r="C956" s="35"/>
      <c r="D956" s="35"/>
      <c r="E956" s="35"/>
      <c r="F956" s="35"/>
      <c r="G956" s="35"/>
      <c r="H956" s="68"/>
      <c r="I956" s="68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1:25" ht="35.25" customHeight="1">
      <c r="A957" s="35"/>
      <c r="B957" s="35"/>
      <c r="C957" s="35"/>
      <c r="D957" s="35"/>
      <c r="E957" s="35"/>
      <c r="F957" s="35"/>
      <c r="G957" s="35"/>
      <c r="H957" s="68"/>
      <c r="I957" s="68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1:25" ht="35.25" customHeight="1">
      <c r="A958" s="35"/>
      <c r="B958" s="35"/>
      <c r="C958" s="35"/>
      <c r="D958" s="35"/>
      <c r="E958" s="35"/>
      <c r="F958" s="35"/>
      <c r="G958" s="35"/>
      <c r="H958" s="68"/>
      <c r="I958" s="68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1:25" ht="35.25" customHeight="1">
      <c r="A959" s="35"/>
      <c r="B959" s="35"/>
      <c r="C959" s="35"/>
      <c r="D959" s="35"/>
      <c r="E959" s="35"/>
      <c r="F959" s="35"/>
      <c r="G959" s="35"/>
      <c r="H959" s="68"/>
      <c r="I959" s="68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1:25" ht="35.25" customHeight="1">
      <c r="A960" s="35"/>
      <c r="B960" s="35"/>
      <c r="C960" s="35"/>
      <c r="D960" s="35"/>
      <c r="E960" s="35"/>
      <c r="F960" s="35"/>
      <c r="G960" s="35"/>
      <c r="H960" s="68"/>
      <c r="I960" s="68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1:25" ht="35.25" customHeight="1">
      <c r="A961" s="35"/>
      <c r="B961" s="35"/>
      <c r="C961" s="35"/>
      <c r="D961" s="35"/>
      <c r="E961" s="35"/>
      <c r="F961" s="35"/>
      <c r="G961" s="35"/>
      <c r="H961" s="68"/>
      <c r="I961" s="68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1:25" ht="35.25" customHeight="1">
      <c r="A962" s="35"/>
      <c r="B962" s="35"/>
      <c r="C962" s="35"/>
      <c r="D962" s="35"/>
      <c r="E962" s="35"/>
      <c r="F962" s="35"/>
      <c r="G962" s="35"/>
      <c r="H962" s="68"/>
      <c r="I962" s="68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1:25" ht="35.25" customHeight="1">
      <c r="A963" s="35"/>
      <c r="B963" s="35"/>
      <c r="C963" s="35"/>
      <c r="D963" s="35"/>
      <c r="E963" s="35"/>
      <c r="F963" s="35"/>
      <c r="G963" s="35"/>
      <c r="H963" s="68"/>
      <c r="I963" s="68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1:25" ht="35.25" customHeight="1">
      <c r="A964" s="35"/>
      <c r="B964" s="35"/>
      <c r="C964" s="35"/>
      <c r="D964" s="35"/>
      <c r="E964" s="35"/>
      <c r="F964" s="35"/>
      <c r="G964" s="35"/>
      <c r="H964" s="68"/>
      <c r="I964" s="68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1:25" ht="35.25" customHeight="1">
      <c r="A965" s="35"/>
      <c r="B965" s="35"/>
      <c r="C965" s="35"/>
      <c r="D965" s="35"/>
      <c r="E965" s="35"/>
      <c r="F965" s="35"/>
      <c r="G965" s="35"/>
      <c r="H965" s="68"/>
      <c r="I965" s="68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1:25" ht="35.25" customHeight="1">
      <c r="A966" s="35"/>
      <c r="B966" s="35"/>
      <c r="C966" s="35"/>
      <c r="D966" s="35"/>
      <c r="E966" s="35"/>
      <c r="F966" s="35"/>
      <c r="G966" s="35"/>
      <c r="H966" s="68"/>
      <c r="I966" s="68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1:25" ht="35.25" customHeight="1">
      <c r="A967" s="35"/>
      <c r="B967" s="35"/>
      <c r="C967" s="35"/>
      <c r="D967" s="35"/>
      <c r="E967" s="35"/>
      <c r="F967" s="35"/>
      <c r="G967" s="35"/>
      <c r="H967" s="68"/>
      <c r="I967" s="68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1:25" ht="35.25" customHeight="1">
      <c r="A968" s="35"/>
      <c r="B968" s="35"/>
      <c r="C968" s="35"/>
      <c r="D968" s="35"/>
      <c r="E968" s="35"/>
      <c r="F968" s="35"/>
      <c r="G968" s="35"/>
      <c r="H968" s="68"/>
      <c r="I968" s="68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1:25" ht="35.25" customHeight="1">
      <c r="A969" s="35"/>
      <c r="B969" s="35"/>
      <c r="C969" s="35"/>
      <c r="D969" s="35"/>
      <c r="E969" s="35"/>
      <c r="F969" s="35"/>
      <c r="G969" s="35"/>
      <c r="H969" s="68"/>
      <c r="I969" s="68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1:25" ht="35.25" customHeight="1">
      <c r="A970" s="35"/>
      <c r="B970" s="35"/>
      <c r="C970" s="35"/>
      <c r="D970" s="35"/>
      <c r="E970" s="35"/>
      <c r="F970" s="35"/>
      <c r="G970" s="35"/>
      <c r="H970" s="68"/>
      <c r="I970" s="68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1:25" ht="35.25" customHeight="1">
      <c r="A971" s="35"/>
      <c r="B971" s="35"/>
      <c r="C971" s="35"/>
      <c r="D971" s="35"/>
      <c r="E971" s="35"/>
      <c r="F971" s="35"/>
      <c r="G971" s="35"/>
      <c r="H971" s="68"/>
      <c r="I971" s="68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1:25" ht="35.25" customHeight="1">
      <c r="A972" s="35"/>
      <c r="B972" s="35"/>
      <c r="C972" s="35"/>
      <c r="D972" s="35"/>
      <c r="E972" s="35"/>
      <c r="F972" s="35"/>
      <c r="G972" s="35"/>
      <c r="H972" s="68"/>
      <c r="I972" s="68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1:25" ht="35.25" customHeight="1">
      <c r="A973" s="35"/>
      <c r="B973" s="35"/>
      <c r="C973" s="35"/>
      <c r="D973" s="35"/>
      <c r="E973" s="35"/>
      <c r="F973" s="35"/>
      <c r="G973" s="35"/>
      <c r="H973" s="68"/>
      <c r="I973" s="68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1:25" ht="35.25" customHeight="1">
      <c r="A974" s="35"/>
      <c r="B974" s="35"/>
      <c r="C974" s="35"/>
      <c r="D974" s="35"/>
      <c r="E974" s="35"/>
      <c r="F974" s="35"/>
      <c r="G974" s="35"/>
      <c r="H974" s="68"/>
      <c r="I974" s="68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1:25" ht="35.25" customHeight="1">
      <c r="A975" s="35"/>
      <c r="B975" s="35"/>
      <c r="C975" s="35"/>
      <c r="D975" s="35"/>
      <c r="E975" s="35"/>
      <c r="F975" s="35"/>
      <c r="G975" s="35"/>
      <c r="H975" s="68"/>
      <c r="I975" s="68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1:25" ht="35.25" customHeight="1">
      <c r="A976" s="35"/>
      <c r="B976" s="35"/>
      <c r="C976" s="35"/>
      <c r="D976" s="35"/>
      <c r="E976" s="35"/>
      <c r="F976" s="35"/>
      <c r="G976" s="35"/>
      <c r="H976" s="68"/>
      <c r="I976" s="68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1:25" ht="35.25" customHeight="1">
      <c r="A977" s="35"/>
      <c r="B977" s="35"/>
      <c r="C977" s="35"/>
      <c r="D977" s="35"/>
      <c r="E977" s="35"/>
      <c r="F977" s="35"/>
      <c r="G977" s="35"/>
      <c r="H977" s="68"/>
      <c r="I977" s="68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1:25" ht="35.25" customHeight="1">
      <c r="A978" s="35"/>
      <c r="B978" s="35"/>
      <c r="C978" s="35"/>
      <c r="D978" s="35"/>
      <c r="E978" s="35"/>
      <c r="F978" s="35"/>
      <c r="G978" s="35"/>
      <c r="H978" s="68"/>
      <c r="I978" s="68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1:25" ht="35.25" customHeight="1">
      <c r="A979" s="35"/>
      <c r="B979" s="35"/>
      <c r="C979" s="35"/>
      <c r="D979" s="35"/>
      <c r="E979" s="35"/>
      <c r="F979" s="35"/>
      <c r="G979" s="35"/>
      <c r="H979" s="68"/>
      <c r="I979" s="68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1:25" ht="35.25" customHeight="1">
      <c r="A980" s="35"/>
      <c r="B980" s="35"/>
      <c r="C980" s="35"/>
      <c r="D980" s="35"/>
      <c r="E980" s="35"/>
      <c r="F980" s="35"/>
      <c r="G980" s="35"/>
      <c r="H980" s="68"/>
      <c r="I980" s="68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1:25" ht="35.25" customHeight="1">
      <c r="A981" s="35"/>
      <c r="B981" s="35"/>
      <c r="C981" s="35"/>
      <c r="D981" s="35"/>
      <c r="E981" s="35"/>
      <c r="F981" s="35"/>
      <c r="G981" s="35"/>
      <c r="H981" s="68"/>
      <c r="I981" s="68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1:25" ht="35.25" customHeight="1">
      <c r="A982" s="35"/>
      <c r="B982" s="35"/>
      <c r="C982" s="35"/>
      <c r="D982" s="35"/>
      <c r="E982" s="35"/>
      <c r="F982" s="35"/>
      <c r="G982" s="35"/>
      <c r="H982" s="68"/>
      <c r="I982" s="68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1:25" ht="35.25" customHeight="1">
      <c r="A983" s="35"/>
      <c r="B983" s="35"/>
      <c r="C983" s="35"/>
      <c r="D983" s="35"/>
      <c r="E983" s="35"/>
      <c r="F983" s="35"/>
      <c r="G983" s="35"/>
      <c r="H983" s="68"/>
      <c r="I983" s="68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1:25" ht="35.25" customHeight="1">
      <c r="A984" s="35"/>
      <c r="B984" s="35"/>
      <c r="C984" s="35"/>
      <c r="D984" s="35"/>
      <c r="E984" s="35"/>
      <c r="F984" s="35"/>
      <c r="G984" s="35"/>
      <c r="H984" s="68"/>
      <c r="I984" s="68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1:25" ht="35.25" customHeight="1">
      <c r="A985" s="35"/>
      <c r="B985" s="35"/>
      <c r="C985" s="35"/>
      <c r="D985" s="35"/>
      <c r="E985" s="35"/>
      <c r="F985" s="35"/>
      <c r="G985" s="35"/>
      <c r="H985" s="68"/>
      <c r="I985" s="68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1:25" ht="35.25" customHeight="1">
      <c r="A986" s="35"/>
      <c r="B986" s="35"/>
      <c r="C986" s="35"/>
      <c r="D986" s="35"/>
      <c r="E986" s="35"/>
      <c r="F986" s="35"/>
      <c r="G986" s="35"/>
      <c r="H986" s="68"/>
      <c r="I986" s="68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1:25" ht="35.25" customHeight="1">
      <c r="A987" s="35"/>
      <c r="B987" s="35"/>
      <c r="C987" s="35"/>
      <c r="D987" s="35"/>
      <c r="E987" s="35"/>
      <c r="F987" s="35"/>
      <c r="G987" s="35"/>
      <c r="H987" s="68"/>
      <c r="I987" s="68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1:25" ht="35.25" customHeight="1">
      <c r="A988" s="35"/>
      <c r="B988" s="35"/>
      <c r="C988" s="35"/>
      <c r="D988" s="35"/>
      <c r="E988" s="35"/>
      <c r="F988" s="35"/>
      <c r="G988" s="35"/>
      <c r="H988" s="68"/>
      <c r="I988" s="68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1:25" ht="35.25" customHeight="1">
      <c r="A989" s="35"/>
      <c r="B989" s="35"/>
      <c r="C989" s="35"/>
      <c r="D989" s="35"/>
      <c r="E989" s="35"/>
      <c r="F989" s="35"/>
      <c r="G989" s="35"/>
      <c r="H989" s="68"/>
      <c r="I989" s="68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1:25" ht="35.25" customHeight="1">
      <c r="A990" s="35"/>
      <c r="B990" s="35"/>
      <c r="C990" s="35"/>
      <c r="D990" s="35"/>
      <c r="E990" s="35"/>
      <c r="F990" s="35"/>
      <c r="G990" s="35"/>
      <c r="H990" s="68"/>
      <c r="I990" s="68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1:25" ht="35.25" customHeight="1">
      <c r="A991" s="35"/>
      <c r="B991" s="35"/>
      <c r="C991" s="35"/>
      <c r="D991" s="35"/>
      <c r="E991" s="35"/>
      <c r="F991" s="35"/>
      <c r="G991" s="35"/>
      <c r="H991" s="68"/>
      <c r="I991" s="68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</sheetData>
  <mergeCells count="5">
    <mergeCell ref="B2:C2"/>
    <mergeCell ref="E2:F2"/>
    <mergeCell ref="H2:I2"/>
    <mergeCell ref="E7:F7"/>
    <mergeCell ref="H7:I7"/>
  </mergeCells>
  <hyperlinks>
    <hyperlink ref="F5" r:id="rId1" xr:uid="{D0B6F071-B3D7-429E-ABF3-A9C9E1B1D954}"/>
  </hyperlinks>
  <pageMargins left="0.7" right="0.7" top="0.75" bottom="0.75" header="0.3" footer="0.3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C7EAE-DB50-4885-87F3-14FC21409288}">
  <dimension ref="B1:AC999"/>
  <sheetViews>
    <sheetView showGridLines="0" topLeftCell="L6" workbookViewId="0">
      <selection activeCell="O15" sqref="O15"/>
    </sheetView>
  </sheetViews>
  <sheetFormatPr defaultColWidth="13" defaultRowHeight="15" customHeight="1"/>
  <cols>
    <col min="1" max="1" width="4.28515625" style="342" customWidth="1"/>
    <col min="2" max="2" width="42.28515625" style="342" customWidth="1"/>
    <col min="3" max="3" width="28.5703125" style="342" customWidth="1"/>
    <col min="4" max="4" width="10" style="342" customWidth="1"/>
    <col min="5" max="5" width="4.85546875" style="342" customWidth="1"/>
    <col min="6" max="6" width="29" style="342" customWidth="1"/>
    <col min="7" max="7" width="20.5703125" style="342" customWidth="1"/>
    <col min="8" max="8" width="19.85546875" style="342" customWidth="1"/>
    <col min="9" max="10" width="18" style="342" customWidth="1"/>
    <col min="11" max="12" width="11.28515625" style="342" customWidth="1"/>
    <col min="13" max="13" width="30" style="342" customWidth="1"/>
    <col min="14" max="14" width="30.28515625" style="342" customWidth="1"/>
    <col min="15" max="15" width="26.28515625" style="342" customWidth="1"/>
    <col min="16" max="29" width="11.28515625" style="342" customWidth="1"/>
    <col min="30" max="16384" width="13" style="342"/>
  </cols>
  <sheetData>
    <row r="1" spans="2:29" ht="14.25" customHeight="1">
      <c r="D1" s="338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</row>
    <row r="2" spans="2:29" ht="33.75" customHeight="1">
      <c r="B2" s="415" t="s">
        <v>214</v>
      </c>
      <c r="C2" s="383"/>
      <c r="D2" s="338"/>
      <c r="E2" s="333"/>
      <c r="F2" s="343" t="s">
        <v>239</v>
      </c>
      <c r="G2" s="332">
        <v>500000</v>
      </c>
      <c r="H2" s="333"/>
      <c r="I2" s="418" t="s">
        <v>240</v>
      </c>
      <c r="J2" s="419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</row>
    <row r="3" spans="2:29" ht="27" customHeight="1">
      <c r="B3" s="76" t="s">
        <v>241</v>
      </c>
      <c r="C3" s="70">
        <v>500000</v>
      </c>
      <c r="D3" s="338"/>
      <c r="E3" s="333"/>
      <c r="F3" s="344" t="s">
        <v>242</v>
      </c>
      <c r="G3" s="334">
        <v>0.1</v>
      </c>
      <c r="H3" s="333"/>
      <c r="I3" s="345" t="s">
        <v>243</v>
      </c>
      <c r="J3" s="346">
        <f>G2</f>
        <v>500000</v>
      </c>
      <c r="K3" s="333"/>
      <c r="L3" s="333"/>
      <c r="M3" s="415" t="s">
        <v>215</v>
      </c>
      <c r="N3" s="38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</row>
    <row r="4" spans="2:29" ht="48" customHeight="1">
      <c r="B4" s="76" t="s">
        <v>244</v>
      </c>
      <c r="C4" s="72">
        <v>56.21</v>
      </c>
      <c r="D4" s="333"/>
      <c r="E4" s="333"/>
      <c r="F4" s="344" t="s">
        <v>245</v>
      </c>
      <c r="G4" s="335">
        <v>5</v>
      </c>
      <c r="H4" s="333"/>
      <c r="I4" s="345" t="s">
        <v>246</v>
      </c>
      <c r="J4" s="346">
        <f>SUM($G$13:$G$399)</f>
        <v>637411.34133804834</v>
      </c>
      <c r="K4" s="333"/>
      <c r="L4" s="333"/>
      <c r="M4" s="69" t="s">
        <v>220</v>
      </c>
      <c r="N4" s="70">
        <v>425000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</row>
    <row r="5" spans="2:29" ht="45.75" customHeight="1">
      <c r="B5" s="72" t="s">
        <v>247</v>
      </c>
      <c r="C5" s="377">
        <v>60</v>
      </c>
      <c r="D5" s="333"/>
      <c r="E5" s="333"/>
      <c r="F5" s="344" t="s">
        <v>248</v>
      </c>
      <c r="G5" s="336" t="s">
        <v>249</v>
      </c>
      <c r="H5" s="333"/>
      <c r="I5" s="345" t="s">
        <v>250</v>
      </c>
      <c r="J5" s="346">
        <f>SUM($H$13:$H$399)</f>
        <v>137411.34133804819</v>
      </c>
      <c r="K5" s="333"/>
      <c r="L5" s="333"/>
      <c r="M5" s="69" t="s">
        <v>225</v>
      </c>
      <c r="N5" s="73">
        <v>425000</v>
      </c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</row>
    <row r="6" spans="2:29" ht="60" customHeight="1">
      <c r="B6" s="72" t="s">
        <v>251</v>
      </c>
      <c r="C6" s="74">
        <v>0</v>
      </c>
      <c r="D6" s="333"/>
      <c r="E6" s="333"/>
      <c r="F6" s="344" t="s">
        <v>252</v>
      </c>
      <c r="G6" s="347">
        <f>G3/G7</f>
        <v>8.3333333333333332E-3</v>
      </c>
      <c r="H6" s="348"/>
      <c r="I6" s="345"/>
      <c r="J6" s="345"/>
      <c r="K6" s="333"/>
      <c r="L6" s="333"/>
      <c r="M6" s="69" t="s">
        <v>230</v>
      </c>
      <c r="N6" s="38" t="s">
        <v>253</v>
      </c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</row>
    <row r="7" spans="2:29" ht="45" customHeight="1">
      <c r="B7" s="72" t="s">
        <v>254</v>
      </c>
      <c r="C7" s="74" t="s">
        <v>255</v>
      </c>
      <c r="D7" s="333"/>
      <c r="E7" s="333"/>
      <c r="F7" s="344" t="s">
        <v>256</v>
      </c>
      <c r="G7" s="349">
        <f>VLOOKUP(G5,Periodicidad,2,0)</f>
        <v>12</v>
      </c>
      <c r="H7" s="348"/>
      <c r="I7" s="345"/>
      <c r="J7" s="345"/>
      <c r="K7" s="333"/>
      <c r="L7" s="333"/>
      <c r="M7" s="69" t="s">
        <v>235</v>
      </c>
      <c r="N7" s="70">
        <f>SUM(N4:N5)</f>
        <v>850000</v>
      </c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</row>
    <row r="8" spans="2:29" ht="47.25" customHeight="1">
      <c r="B8" s="416" t="s">
        <v>257</v>
      </c>
      <c r="C8" s="417"/>
      <c r="D8" s="333"/>
      <c r="E8" s="333"/>
      <c r="F8" s="344" t="s">
        <v>258</v>
      </c>
      <c r="G8" s="349">
        <f>G4*G7</f>
        <v>60</v>
      </c>
      <c r="H8" s="348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</row>
    <row r="9" spans="2:29" ht="21.75" customHeight="1">
      <c r="D9" s="333"/>
      <c r="E9" s="333"/>
      <c r="F9" s="333"/>
      <c r="G9" s="333"/>
      <c r="H9" s="333"/>
      <c r="I9" s="333"/>
      <c r="J9" s="333"/>
      <c r="K9" s="333"/>
      <c r="L9" s="333"/>
      <c r="M9" s="359" t="s">
        <v>259</v>
      </c>
      <c r="N9" s="359" t="s">
        <v>260</v>
      </c>
      <c r="O9" s="360" t="s">
        <v>261</v>
      </c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</row>
    <row r="10" spans="2:29" ht="25.5" customHeight="1">
      <c r="D10" s="333"/>
      <c r="E10" s="333"/>
      <c r="F10" s="333"/>
      <c r="G10" s="337"/>
      <c r="H10" s="337"/>
      <c r="I10" s="333"/>
      <c r="J10" s="333"/>
      <c r="K10" s="333"/>
      <c r="L10" s="333"/>
      <c r="M10" s="357">
        <v>1</v>
      </c>
      <c r="N10" s="361">
        <f>'6.6 Cashflow'!N45</f>
        <v>796556.63997198967</v>
      </c>
      <c r="O10" s="361">
        <f>'6.6 Cashflow'!M49</f>
        <v>238966.99199159688</v>
      </c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</row>
    <row r="11" spans="2:29" ht="26.25" customHeight="1">
      <c r="D11" s="339"/>
      <c r="E11" s="333"/>
      <c r="F11" s="343" t="s">
        <v>262</v>
      </c>
      <c r="G11" s="343" t="s">
        <v>263</v>
      </c>
      <c r="H11" s="343" t="s">
        <v>264</v>
      </c>
      <c r="I11" s="343" t="s">
        <v>265</v>
      </c>
      <c r="J11" s="343" t="s">
        <v>266</v>
      </c>
      <c r="K11" s="333"/>
      <c r="L11" s="333"/>
      <c r="M11" s="357">
        <v>2</v>
      </c>
      <c r="N11" s="361">
        <f>'6.6 Cashflow'!AA45</f>
        <v>576697.4879819171</v>
      </c>
      <c r="O11" s="361">
        <f>'6.6 Cashflow'!Z49</f>
        <v>173009.24639457514</v>
      </c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</row>
    <row r="12" spans="2:29">
      <c r="D12" s="339"/>
      <c r="E12" s="339"/>
      <c r="F12" s="350">
        <v>0</v>
      </c>
      <c r="G12" s="351"/>
      <c r="H12" s="351"/>
      <c r="I12" s="351"/>
      <c r="J12" s="351">
        <f>G2</f>
        <v>500000</v>
      </c>
      <c r="K12" s="339"/>
      <c r="L12" s="339"/>
      <c r="M12" s="358">
        <v>3</v>
      </c>
      <c r="N12" s="362">
        <f>'6.6 Cashflow'!AN45</f>
        <v>618141.83829694067</v>
      </c>
      <c r="O12" s="361">
        <f>'6.6 Cashflow'!AM49</f>
        <v>185442.55148908219</v>
      </c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</row>
    <row r="13" spans="2:29">
      <c r="D13" s="352"/>
      <c r="E13" s="333"/>
      <c r="F13" s="353">
        <f>IF(OR(F12=$G$8,F12=""),"",IF(ISNUMBER(F12),F12+1,1))</f>
        <v>1</v>
      </c>
      <c r="G13" s="354">
        <f t="shared" ref="G13:G267" si="0">IF(F13&gt;$G$8,"",PMT($G$6,$G$8,$G$2)*-1)</f>
        <v>10623.522355634139</v>
      </c>
      <c r="H13" s="354">
        <f t="shared" ref="H13:H267" si="1">IF(F13&gt;$G$8,"",$G$6*J12)</f>
        <v>4166.666666666667</v>
      </c>
      <c r="I13" s="354">
        <f t="shared" ref="I13:I267" si="2">IF(F13&gt;$G$8,"",G13-H13)</f>
        <v>6456.8556889674719</v>
      </c>
      <c r="J13" s="354">
        <f t="shared" ref="J13:J76" si="3">IF(F13&gt;$G$8,"",J12-I13)</f>
        <v>493543.14431103255</v>
      </c>
      <c r="K13" s="333"/>
      <c r="L13" s="333"/>
      <c r="M13" s="357">
        <v>4</v>
      </c>
      <c r="N13" s="361">
        <f>'6.6 Cashflow'!BA45</f>
        <v>448038.07549836207</v>
      </c>
      <c r="O13" s="361">
        <f>'6.6 Cashflow'!AZ49</f>
        <v>134411.4226495086</v>
      </c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</row>
    <row r="14" spans="2:29">
      <c r="D14" s="340"/>
      <c r="E14" s="333"/>
      <c r="F14" s="353">
        <f t="shared" ref="F14:F77" si="4">IF(OR(F13=$G$8,F13=""),"",IF(ISNUMBER(F13),F13+1,1))</f>
        <v>2</v>
      </c>
      <c r="G14" s="354">
        <f t="shared" si="0"/>
        <v>10623.522355634139</v>
      </c>
      <c r="H14" s="354">
        <f t="shared" si="1"/>
        <v>4112.8595359252713</v>
      </c>
      <c r="I14" s="354">
        <f t="shared" si="2"/>
        <v>6510.6628197088676</v>
      </c>
      <c r="J14" s="354">
        <f t="shared" si="3"/>
        <v>487032.48149132368</v>
      </c>
      <c r="K14" s="333"/>
      <c r="L14" s="333"/>
      <c r="M14" s="363">
        <v>5</v>
      </c>
      <c r="N14" s="364">
        <f>'6.6 Cashflow'!BN45</f>
        <v>310121.96375694207</v>
      </c>
      <c r="O14" s="361">
        <f>'6.6 Cashflow'!BM49</f>
        <v>93036.589127082625</v>
      </c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</row>
    <row r="15" spans="2:29">
      <c r="D15" s="339"/>
      <c r="E15" s="333"/>
      <c r="F15" s="353">
        <f t="shared" si="4"/>
        <v>3</v>
      </c>
      <c r="G15" s="354">
        <f t="shared" si="0"/>
        <v>10623.522355634139</v>
      </c>
      <c r="H15" s="354">
        <f t="shared" si="1"/>
        <v>4058.6040124276974</v>
      </c>
      <c r="I15" s="354">
        <f t="shared" si="2"/>
        <v>6564.9183432064419</v>
      </c>
      <c r="J15" s="354">
        <f t="shared" si="3"/>
        <v>480467.56314811722</v>
      </c>
      <c r="K15" s="333"/>
      <c r="L15" s="333"/>
      <c r="M15" s="357" t="s">
        <v>267</v>
      </c>
      <c r="N15" s="357"/>
      <c r="O15" s="361">
        <f>SUM(O10:O14)</f>
        <v>824866.80165184534</v>
      </c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</row>
    <row r="16" spans="2:29">
      <c r="D16" s="352"/>
      <c r="E16" s="333"/>
      <c r="F16" s="353">
        <f t="shared" si="4"/>
        <v>4</v>
      </c>
      <c r="G16" s="354">
        <f t="shared" si="0"/>
        <v>10623.522355634139</v>
      </c>
      <c r="H16" s="354">
        <f t="shared" si="1"/>
        <v>4003.8963595676432</v>
      </c>
      <c r="I16" s="354">
        <f t="shared" si="2"/>
        <v>6619.6259960664956</v>
      </c>
      <c r="J16" s="354">
        <f t="shared" si="3"/>
        <v>473847.93715205073</v>
      </c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</row>
    <row r="17" spans="4:29">
      <c r="D17" s="339"/>
      <c r="E17" s="333"/>
      <c r="F17" s="353">
        <f t="shared" si="4"/>
        <v>5</v>
      </c>
      <c r="G17" s="354">
        <f t="shared" si="0"/>
        <v>10623.522355634139</v>
      </c>
      <c r="H17" s="354">
        <f t="shared" si="1"/>
        <v>3948.7328096004226</v>
      </c>
      <c r="I17" s="354">
        <f t="shared" si="2"/>
        <v>6674.7895460337168</v>
      </c>
      <c r="J17" s="354">
        <f t="shared" si="3"/>
        <v>467173.14760601701</v>
      </c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</row>
    <row r="18" spans="4:29">
      <c r="D18" s="339"/>
      <c r="E18" s="333"/>
      <c r="F18" s="353">
        <f t="shared" si="4"/>
        <v>6</v>
      </c>
      <c r="G18" s="354">
        <f t="shared" si="0"/>
        <v>10623.522355634139</v>
      </c>
      <c r="H18" s="354">
        <f t="shared" si="1"/>
        <v>3893.1095633834752</v>
      </c>
      <c r="I18" s="354">
        <f t="shared" si="2"/>
        <v>6730.4127922506632</v>
      </c>
      <c r="J18" s="354">
        <f t="shared" si="3"/>
        <v>460442.73481376632</v>
      </c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</row>
    <row r="19" spans="4:29">
      <c r="D19" s="352"/>
      <c r="E19" s="333"/>
      <c r="F19" s="353">
        <f t="shared" si="4"/>
        <v>7</v>
      </c>
      <c r="G19" s="354">
        <f t="shared" si="0"/>
        <v>10623.522355634139</v>
      </c>
      <c r="H19" s="354">
        <f t="shared" si="1"/>
        <v>3837.0227901147191</v>
      </c>
      <c r="I19" s="354">
        <f t="shared" si="2"/>
        <v>6786.4995655194198</v>
      </c>
      <c r="J19" s="354">
        <f t="shared" si="3"/>
        <v>453656.23524824693</v>
      </c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</row>
    <row r="20" spans="4:29" ht="15.75" customHeight="1">
      <c r="D20" s="339"/>
      <c r="E20" s="333"/>
      <c r="F20" s="353">
        <f t="shared" si="4"/>
        <v>8</v>
      </c>
      <c r="G20" s="354">
        <f t="shared" si="0"/>
        <v>10623.522355634139</v>
      </c>
      <c r="H20" s="354">
        <f t="shared" si="1"/>
        <v>3780.4686270687243</v>
      </c>
      <c r="I20" s="354">
        <f t="shared" si="2"/>
        <v>6843.0537285654145</v>
      </c>
      <c r="J20" s="354">
        <f t="shared" si="3"/>
        <v>446813.18151968153</v>
      </c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</row>
    <row r="21" spans="4:29" ht="15.75" customHeight="1">
      <c r="D21" s="339"/>
      <c r="E21" s="333"/>
      <c r="F21" s="353">
        <f t="shared" si="4"/>
        <v>9</v>
      </c>
      <c r="G21" s="354">
        <f t="shared" si="0"/>
        <v>10623.522355634139</v>
      </c>
      <c r="H21" s="354">
        <f t="shared" si="1"/>
        <v>3723.4431793306794</v>
      </c>
      <c r="I21" s="354">
        <f t="shared" si="2"/>
        <v>6900.0791763034595</v>
      </c>
      <c r="J21" s="354">
        <f t="shared" si="3"/>
        <v>439913.10234337806</v>
      </c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</row>
    <row r="22" spans="4:29" ht="15.75" customHeight="1">
      <c r="D22" s="352"/>
      <c r="E22" s="333"/>
      <c r="F22" s="353">
        <f t="shared" si="4"/>
        <v>10</v>
      </c>
      <c r="G22" s="354">
        <f t="shared" si="0"/>
        <v>10623.522355634139</v>
      </c>
      <c r="H22" s="354">
        <f t="shared" si="1"/>
        <v>3665.9425195281506</v>
      </c>
      <c r="I22" s="354">
        <f t="shared" si="2"/>
        <v>6957.5798361059879</v>
      </c>
      <c r="J22" s="354">
        <f t="shared" si="3"/>
        <v>432955.52250727208</v>
      </c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</row>
    <row r="23" spans="4:29" ht="15.75" customHeight="1">
      <c r="D23" s="339"/>
      <c r="E23" s="333"/>
      <c r="F23" s="353">
        <f t="shared" si="4"/>
        <v>11</v>
      </c>
      <c r="G23" s="354">
        <f t="shared" si="0"/>
        <v>10623.522355634139</v>
      </c>
      <c r="H23" s="354">
        <f t="shared" si="1"/>
        <v>3607.9626875606004</v>
      </c>
      <c r="I23" s="354">
        <f t="shared" si="2"/>
        <v>7015.559668073538</v>
      </c>
      <c r="J23" s="354">
        <f t="shared" si="3"/>
        <v>425939.96283919853</v>
      </c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</row>
    <row r="24" spans="4:29" ht="15.75" customHeight="1">
      <c r="D24" s="339"/>
      <c r="E24" s="333"/>
      <c r="F24" s="353">
        <f t="shared" si="4"/>
        <v>12</v>
      </c>
      <c r="G24" s="354">
        <f t="shared" si="0"/>
        <v>10623.522355634139</v>
      </c>
      <c r="H24" s="354">
        <f t="shared" si="1"/>
        <v>3549.4996903266542</v>
      </c>
      <c r="I24" s="354">
        <f t="shared" si="2"/>
        <v>7074.0226653074842</v>
      </c>
      <c r="J24" s="354">
        <f t="shared" si="3"/>
        <v>418865.94017389102</v>
      </c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</row>
    <row r="25" spans="4:29" ht="15.75" customHeight="1">
      <c r="D25" s="352"/>
      <c r="E25" s="333"/>
      <c r="F25" s="353">
        <f t="shared" si="4"/>
        <v>13</v>
      </c>
      <c r="G25" s="354">
        <f t="shared" si="0"/>
        <v>10623.522355634139</v>
      </c>
      <c r="H25" s="354">
        <f t="shared" si="1"/>
        <v>3490.5495014490916</v>
      </c>
      <c r="I25" s="354">
        <f t="shared" si="2"/>
        <v>7132.9728541850473</v>
      </c>
      <c r="J25" s="354">
        <f t="shared" si="3"/>
        <v>411732.96731970599</v>
      </c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</row>
    <row r="26" spans="4:29" ht="15.75" customHeight="1">
      <c r="D26" s="339"/>
      <c r="E26" s="333"/>
      <c r="F26" s="353">
        <f t="shared" si="4"/>
        <v>14</v>
      </c>
      <c r="G26" s="354">
        <f t="shared" si="0"/>
        <v>10623.522355634139</v>
      </c>
      <c r="H26" s="354">
        <f t="shared" si="1"/>
        <v>3431.1080609975497</v>
      </c>
      <c r="I26" s="354">
        <f t="shared" si="2"/>
        <v>7192.4142946365891</v>
      </c>
      <c r="J26" s="354">
        <f t="shared" si="3"/>
        <v>404540.55302506941</v>
      </c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</row>
    <row r="27" spans="4:29" ht="15.75" customHeight="1">
      <c r="D27" s="339"/>
      <c r="E27" s="333"/>
      <c r="F27" s="353">
        <f t="shared" si="4"/>
        <v>15</v>
      </c>
      <c r="G27" s="354">
        <f t="shared" si="0"/>
        <v>10623.522355634139</v>
      </c>
      <c r="H27" s="354">
        <f t="shared" si="1"/>
        <v>3371.1712752089115</v>
      </c>
      <c r="I27" s="354">
        <f t="shared" si="2"/>
        <v>7252.3510804252273</v>
      </c>
      <c r="J27" s="354">
        <f t="shared" si="3"/>
        <v>397288.20194464421</v>
      </c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</row>
    <row r="28" spans="4:29" ht="15.75" customHeight="1">
      <c r="D28" s="352"/>
      <c r="E28" s="333"/>
      <c r="F28" s="353">
        <f t="shared" si="4"/>
        <v>16</v>
      </c>
      <c r="G28" s="354">
        <f t="shared" si="0"/>
        <v>10623.522355634139</v>
      </c>
      <c r="H28" s="354">
        <f t="shared" si="1"/>
        <v>3310.7350162053685</v>
      </c>
      <c r="I28" s="354">
        <f t="shared" si="2"/>
        <v>7312.7873394287708</v>
      </c>
      <c r="J28" s="354">
        <f t="shared" si="3"/>
        <v>389975.41460521542</v>
      </c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</row>
    <row r="29" spans="4:29" ht="15.75" customHeight="1">
      <c r="D29" s="352"/>
      <c r="E29" s="333"/>
      <c r="F29" s="353">
        <f t="shared" si="4"/>
        <v>17</v>
      </c>
      <c r="G29" s="354">
        <f t="shared" si="0"/>
        <v>10623.522355634139</v>
      </c>
      <c r="H29" s="354">
        <f t="shared" si="1"/>
        <v>3249.7951217101286</v>
      </c>
      <c r="I29" s="354">
        <f t="shared" si="2"/>
        <v>7373.7272339240099</v>
      </c>
      <c r="J29" s="354">
        <f t="shared" si="3"/>
        <v>382601.68737129139</v>
      </c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</row>
    <row r="30" spans="4:29" ht="15.75" customHeight="1">
      <c r="D30" s="339"/>
      <c r="E30" s="333"/>
      <c r="F30" s="353">
        <f t="shared" si="4"/>
        <v>18</v>
      </c>
      <c r="G30" s="354">
        <f t="shared" si="0"/>
        <v>10623.522355634139</v>
      </c>
      <c r="H30" s="354">
        <f t="shared" si="1"/>
        <v>3188.3473947607617</v>
      </c>
      <c r="I30" s="354">
        <f t="shared" si="2"/>
        <v>7435.1749608733771</v>
      </c>
      <c r="J30" s="354">
        <f t="shared" si="3"/>
        <v>375166.51241041801</v>
      </c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</row>
    <row r="31" spans="4:29" ht="15.75" customHeight="1">
      <c r="D31" s="339"/>
      <c r="E31" s="333"/>
      <c r="F31" s="353">
        <f t="shared" si="4"/>
        <v>19</v>
      </c>
      <c r="G31" s="354">
        <f t="shared" si="0"/>
        <v>10623.522355634139</v>
      </c>
      <c r="H31" s="354">
        <f t="shared" si="1"/>
        <v>3126.3876034201503</v>
      </c>
      <c r="I31" s="354">
        <f t="shared" si="2"/>
        <v>7497.1347522139886</v>
      </c>
      <c r="J31" s="354">
        <f t="shared" si="3"/>
        <v>367669.377658204</v>
      </c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</row>
    <row r="32" spans="4:29" ht="15" customHeight="1">
      <c r="D32" s="352"/>
      <c r="E32" s="333"/>
      <c r="F32" s="353">
        <f t="shared" si="4"/>
        <v>20</v>
      </c>
      <c r="G32" s="354">
        <f t="shared" si="0"/>
        <v>10623.522355634139</v>
      </c>
      <c r="H32" s="354">
        <f t="shared" si="1"/>
        <v>3063.9114804850333</v>
      </c>
      <c r="I32" s="354">
        <f t="shared" si="2"/>
        <v>7559.6108751491056</v>
      </c>
      <c r="J32" s="354">
        <f t="shared" si="3"/>
        <v>360109.76678305492</v>
      </c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</row>
    <row r="33" spans="4:29" ht="15" customHeight="1">
      <c r="D33" s="339"/>
      <c r="E33" s="333"/>
      <c r="F33" s="353">
        <f t="shared" si="4"/>
        <v>21</v>
      </c>
      <c r="G33" s="354">
        <f t="shared" si="0"/>
        <v>10623.522355634139</v>
      </c>
      <c r="H33" s="354">
        <f t="shared" si="1"/>
        <v>3000.9147231921243</v>
      </c>
      <c r="I33" s="354">
        <f t="shared" si="2"/>
        <v>7622.6076324420146</v>
      </c>
      <c r="J33" s="354">
        <f t="shared" si="3"/>
        <v>352487.15915061289</v>
      </c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</row>
    <row r="34" spans="4:29" ht="15" customHeight="1">
      <c r="D34" s="341"/>
      <c r="E34" s="333"/>
      <c r="F34" s="353">
        <f t="shared" si="4"/>
        <v>22</v>
      </c>
      <c r="G34" s="354">
        <f t="shared" si="0"/>
        <v>10623.522355634139</v>
      </c>
      <c r="H34" s="354">
        <f t="shared" si="1"/>
        <v>2937.3929929217738</v>
      </c>
      <c r="I34" s="354">
        <f t="shared" si="2"/>
        <v>7686.129362712365</v>
      </c>
      <c r="J34" s="354">
        <f t="shared" si="3"/>
        <v>344801.02978790051</v>
      </c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</row>
    <row r="35" spans="4:29" ht="15" customHeight="1">
      <c r="D35" s="339"/>
      <c r="E35" s="333"/>
      <c r="F35" s="353">
        <f t="shared" si="4"/>
        <v>23</v>
      </c>
      <c r="G35" s="354">
        <f t="shared" si="0"/>
        <v>10623.522355634139</v>
      </c>
      <c r="H35" s="354">
        <f t="shared" si="1"/>
        <v>2873.3419148991707</v>
      </c>
      <c r="I35" s="354">
        <f t="shared" si="2"/>
        <v>7750.1804407349682</v>
      </c>
      <c r="J35" s="354">
        <f t="shared" si="3"/>
        <v>337050.84934716555</v>
      </c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</row>
    <row r="36" spans="4:29" ht="15" customHeight="1">
      <c r="D36" s="339"/>
      <c r="E36" s="333"/>
      <c r="F36" s="353">
        <f t="shared" si="4"/>
        <v>24</v>
      </c>
      <c r="G36" s="354">
        <f t="shared" si="0"/>
        <v>10623.522355634139</v>
      </c>
      <c r="H36" s="354">
        <f t="shared" si="1"/>
        <v>2808.7570778930462</v>
      </c>
      <c r="I36" s="354">
        <f t="shared" si="2"/>
        <v>7814.7652777410931</v>
      </c>
      <c r="J36" s="354">
        <f t="shared" si="3"/>
        <v>329236.08406942448</v>
      </c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</row>
    <row r="37" spans="4:29" ht="15.75" customHeight="1">
      <c r="D37" s="355"/>
      <c r="E37" s="333"/>
      <c r="F37" s="353">
        <f t="shared" si="4"/>
        <v>25</v>
      </c>
      <c r="G37" s="354">
        <f t="shared" si="0"/>
        <v>10623.522355634139</v>
      </c>
      <c r="H37" s="354">
        <f t="shared" si="1"/>
        <v>2743.6340339118706</v>
      </c>
      <c r="I37" s="354">
        <f t="shared" si="2"/>
        <v>7879.8883217222683</v>
      </c>
      <c r="J37" s="354">
        <f t="shared" si="3"/>
        <v>321356.19574770221</v>
      </c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</row>
    <row r="38" spans="4:29" ht="15.75" customHeight="1">
      <c r="D38" s="339"/>
      <c r="E38" s="333"/>
      <c r="F38" s="353">
        <f t="shared" si="4"/>
        <v>26</v>
      </c>
      <c r="G38" s="354">
        <f t="shared" si="0"/>
        <v>10623.522355634139</v>
      </c>
      <c r="H38" s="354">
        <f t="shared" si="1"/>
        <v>2677.9682978975184</v>
      </c>
      <c r="I38" s="354">
        <f t="shared" si="2"/>
        <v>7945.554057736621</v>
      </c>
      <c r="J38" s="354">
        <f t="shared" si="3"/>
        <v>313410.64168996556</v>
      </c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</row>
    <row r="39" spans="4:29" ht="15.75" customHeight="1">
      <c r="D39" s="339"/>
      <c r="E39" s="333"/>
      <c r="F39" s="353">
        <f t="shared" si="4"/>
        <v>27</v>
      </c>
      <c r="G39" s="354">
        <f t="shared" si="0"/>
        <v>10623.522355634139</v>
      </c>
      <c r="H39" s="354">
        <f t="shared" si="1"/>
        <v>2611.7553474163797</v>
      </c>
      <c r="I39" s="354">
        <f t="shared" si="2"/>
        <v>8011.7670082177592</v>
      </c>
      <c r="J39" s="354">
        <f t="shared" si="3"/>
        <v>305398.87468174781</v>
      </c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</row>
    <row r="40" spans="4:29" ht="15.75" customHeight="1">
      <c r="D40" s="339"/>
      <c r="E40" s="333"/>
      <c r="F40" s="353">
        <f t="shared" si="4"/>
        <v>28</v>
      </c>
      <c r="G40" s="354">
        <f t="shared" si="0"/>
        <v>10623.522355634139</v>
      </c>
      <c r="H40" s="354">
        <f t="shared" si="1"/>
        <v>2544.9906223478984</v>
      </c>
      <c r="I40" s="354">
        <f t="shared" si="2"/>
        <v>8078.5317332862405</v>
      </c>
      <c r="J40" s="354">
        <f t="shared" si="3"/>
        <v>297320.34294846159</v>
      </c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</row>
    <row r="41" spans="4:29" ht="15.75" customHeight="1">
      <c r="D41" s="339"/>
      <c r="E41" s="333"/>
      <c r="F41" s="353">
        <f t="shared" si="4"/>
        <v>29</v>
      </c>
      <c r="G41" s="354">
        <f t="shared" si="0"/>
        <v>10623.522355634139</v>
      </c>
      <c r="H41" s="354">
        <f t="shared" si="1"/>
        <v>2477.6695245705132</v>
      </c>
      <c r="I41" s="354">
        <f t="shared" si="2"/>
        <v>8145.8528310636257</v>
      </c>
      <c r="J41" s="354">
        <f t="shared" si="3"/>
        <v>289174.49011739797</v>
      </c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</row>
    <row r="42" spans="4:29" ht="15.75" customHeight="1">
      <c r="D42" s="339"/>
      <c r="E42" s="333"/>
      <c r="F42" s="353">
        <f t="shared" si="4"/>
        <v>30</v>
      </c>
      <c r="G42" s="354">
        <f t="shared" si="0"/>
        <v>10623.522355634139</v>
      </c>
      <c r="H42" s="354">
        <f t="shared" si="1"/>
        <v>2409.7874176449832</v>
      </c>
      <c r="I42" s="354">
        <f t="shared" si="2"/>
        <v>8213.7349379891566</v>
      </c>
      <c r="J42" s="354">
        <f t="shared" si="3"/>
        <v>280960.75517940882</v>
      </c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</row>
    <row r="43" spans="4:29" ht="15.75" customHeight="1">
      <c r="D43" s="339"/>
      <c r="E43" s="333"/>
      <c r="F43" s="353">
        <f t="shared" si="4"/>
        <v>31</v>
      </c>
      <c r="G43" s="354">
        <f t="shared" si="0"/>
        <v>10623.522355634139</v>
      </c>
      <c r="H43" s="354">
        <f t="shared" si="1"/>
        <v>2341.3396264950734</v>
      </c>
      <c r="I43" s="354">
        <f t="shared" si="2"/>
        <v>8282.1827291390655</v>
      </c>
      <c r="J43" s="354">
        <f t="shared" si="3"/>
        <v>272678.57245026977</v>
      </c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</row>
    <row r="44" spans="4:29" ht="15.75" customHeight="1">
      <c r="D44" s="339"/>
      <c r="E44" s="333"/>
      <c r="F44" s="353">
        <f t="shared" si="4"/>
        <v>32</v>
      </c>
      <c r="G44" s="354">
        <f t="shared" si="0"/>
        <v>10623.522355634139</v>
      </c>
      <c r="H44" s="354">
        <f t="shared" si="1"/>
        <v>2272.3214370855812</v>
      </c>
      <c r="I44" s="354">
        <f t="shared" si="2"/>
        <v>8351.2009185485585</v>
      </c>
      <c r="J44" s="354">
        <f t="shared" si="3"/>
        <v>264327.3715317212</v>
      </c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</row>
    <row r="45" spans="4:29" ht="15.75" customHeight="1">
      <c r="D45" s="339"/>
      <c r="E45" s="333"/>
      <c r="F45" s="353">
        <f t="shared" si="4"/>
        <v>33</v>
      </c>
      <c r="G45" s="354">
        <f t="shared" si="0"/>
        <v>10623.522355634139</v>
      </c>
      <c r="H45" s="354">
        <f t="shared" si="1"/>
        <v>2202.7280960976768</v>
      </c>
      <c r="I45" s="354">
        <f t="shared" si="2"/>
        <v>8420.7942595364621</v>
      </c>
      <c r="J45" s="354">
        <f t="shared" si="3"/>
        <v>255906.57727218475</v>
      </c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</row>
    <row r="46" spans="4:29" ht="15.75" customHeight="1">
      <c r="D46" s="333"/>
      <c r="E46" s="333"/>
      <c r="F46" s="353">
        <f t="shared" si="4"/>
        <v>34</v>
      </c>
      <c r="G46" s="354">
        <f t="shared" si="0"/>
        <v>10623.522355634139</v>
      </c>
      <c r="H46" s="354">
        <f t="shared" si="1"/>
        <v>2132.5548106015394</v>
      </c>
      <c r="I46" s="354">
        <f t="shared" si="2"/>
        <v>8490.9675450325994</v>
      </c>
      <c r="J46" s="354">
        <f t="shared" si="3"/>
        <v>247415.60972715216</v>
      </c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</row>
    <row r="47" spans="4:29" ht="15.75" customHeight="1">
      <c r="D47" s="333"/>
      <c r="E47" s="333"/>
      <c r="F47" s="353">
        <f t="shared" si="4"/>
        <v>35</v>
      </c>
      <c r="G47" s="354">
        <f t="shared" si="0"/>
        <v>10623.522355634139</v>
      </c>
      <c r="H47" s="354">
        <f t="shared" si="1"/>
        <v>2061.7967477262678</v>
      </c>
      <c r="I47" s="354">
        <f t="shared" si="2"/>
        <v>8561.7256079078707</v>
      </c>
      <c r="J47" s="354">
        <f t="shared" si="3"/>
        <v>238853.88411924429</v>
      </c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</row>
    <row r="48" spans="4:29" ht="15.75" customHeight="1">
      <c r="D48" s="333"/>
      <c r="E48" s="333"/>
      <c r="F48" s="353">
        <f t="shared" si="4"/>
        <v>36</v>
      </c>
      <c r="G48" s="354">
        <f t="shared" si="0"/>
        <v>10623.522355634139</v>
      </c>
      <c r="H48" s="354">
        <f t="shared" si="1"/>
        <v>1990.4490343270356</v>
      </c>
      <c r="I48" s="354">
        <f t="shared" si="2"/>
        <v>8633.0733213071035</v>
      </c>
      <c r="J48" s="354">
        <f t="shared" si="3"/>
        <v>230220.81079793719</v>
      </c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</row>
    <row r="49" spans="4:29" ht="15.75" customHeight="1">
      <c r="D49" s="333"/>
      <c r="E49" s="333"/>
      <c r="F49" s="353">
        <f t="shared" si="4"/>
        <v>37</v>
      </c>
      <c r="G49" s="354">
        <f t="shared" si="0"/>
        <v>10623.522355634139</v>
      </c>
      <c r="H49" s="354">
        <f t="shared" si="1"/>
        <v>1918.5067566494765</v>
      </c>
      <c r="I49" s="354">
        <f t="shared" si="2"/>
        <v>8705.0155989846626</v>
      </c>
      <c r="J49" s="354">
        <f t="shared" si="3"/>
        <v>221515.79519895252</v>
      </c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</row>
    <row r="50" spans="4:29" ht="15.75" customHeight="1">
      <c r="D50" s="333"/>
      <c r="E50" s="333"/>
      <c r="F50" s="353">
        <f t="shared" si="4"/>
        <v>38</v>
      </c>
      <c r="G50" s="354">
        <f t="shared" si="0"/>
        <v>10623.522355634139</v>
      </c>
      <c r="H50" s="354">
        <f t="shared" si="1"/>
        <v>1845.9649599912709</v>
      </c>
      <c r="I50" s="354">
        <f t="shared" si="2"/>
        <v>8777.557395642867</v>
      </c>
      <c r="J50" s="354">
        <f t="shared" si="3"/>
        <v>212738.23780330966</v>
      </c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</row>
    <row r="51" spans="4:29" ht="15.75" customHeight="1">
      <c r="D51" s="333"/>
      <c r="E51" s="333"/>
      <c r="F51" s="353">
        <f t="shared" si="4"/>
        <v>39</v>
      </c>
      <c r="G51" s="354">
        <f t="shared" si="0"/>
        <v>10623.522355634139</v>
      </c>
      <c r="H51" s="354">
        <f t="shared" si="1"/>
        <v>1772.8186483609138</v>
      </c>
      <c r="I51" s="354">
        <f t="shared" si="2"/>
        <v>8850.7037072732255</v>
      </c>
      <c r="J51" s="354">
        <f t="shared" si="3"/>
        <v>203887.53409603643</v>
      </c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</row>
    <row r="52" spans="4:29" ht="15.75" customHeight="1">
      <c r="D52" s="333"/>
      <c r="E52" s="333"/>
      <c r="F52" s="353">
        <f t="shared" si="4"/>
        <v>40</v>
      </c>
      <c r="G52" s="354">
        <f t="shared" si="0"/>
        <v>10623.522355634139</v>
      </c>
      <c r="H52" s="354">
        <f t="shared" si="1"/>
        <v>1699.0627841336368</v>
      </c>
      <c r="I52" s="354">
        <f t="shared" si="2"/>
        <v>8924.4595715005016</v>
      </c>
      <c r="J52" s="354">
        <f t="shared" si="3"/>
        <v>194963.07452453591</v>
      </c>
      <c r="K52" s="333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</row>
    <row r="53" spans="4:29" ht="15.75" customHeight="1">
      <c r="D53" s="333"/>
      <c r="E53" s="333"/>
      <c r="F53" s="353">
        <f t="shared" si="4"/>
        <v>41</v>
      </c>
      <c r="G53" s="354">
        <f t="shared" si="0"/>
        <v>10623.522355634139</v>
      </c>
      <c r="H53" s="354">
        <f t="shared" si="1"/>
        <v>1624.692287704466</v>
      </c>
      <c r="I53" s="354">
        <f t="shared" si="2"/>
        <v>8998.8300679296735</v>
      </c>
      <c r="J53" s="354">
        <f t="shared" si="3"/>
        <v>185964.24445660625</v>
      </c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</row>
    <row r="54" spans="4:29" ht="15.75" customHeight="1">
      <c r="D54" s="333"/>
      <c r="E54" s="333"/>
      <c r="F54" s="353">
        <f t="shared" si="4"/>
        <v>42</v>
      </c>
      <c r="G54" s="354">
        <f t="shared" si="0"/>
        <v>10623.522355634139</v>
      </c>
      <c r="H54" s="354">
        <f t="shared" si="1"/>
        <v>1549.7020371383853</v>
      </c>
      <c r="I54" s="354">
        <f t="shared" si="2"/>
        <v>9073.8203184957529</v>
      </c>
      <c r="J54" s="354">
        <f t="shared" si="3"/>
        <v>176890.42413811048</v>
      </c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</row>
    <row r="55" spans="4:29" ht="15.75" customHeight="1">
      <c r="D55" s="333"/>
      <c r="E55" s="333"/>
      <c r="F55" s="353">
        <f t="shared" si="4"/>
        <v>43</v>
      </c>
      <c r="G55" s="354">
        <f t="shared" si="0"/>
        <v>10623.522355634139</v>
      </c>
      <c r="H55" s="354">
        <f t="shared" si="1"/>
        <v>1474.0868678175873</v>
      </c>
      <c r="I55" s="354">
        <f t="shared" si="2"/>
        <v>9149.4354878165523</v>
      </c>
      <c r="J55" s="354">
        <f t="shared" si="3"/>
        <v>167740.98865029393</v>
      </c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</row>
    <row r="56" spans="4:29" ht="15.75" customHeight="1">
      <c r="D56" s="333"/>
      <c r="E56" s="333"/>
      <c r="F56" s="353">
        <f t="shared" si="4"/>
        <v>44</v>
      </c>
      <c r="G56" s="354">
        <f t="shared" si="0"/>
        <v>10623.522355634139</v>
      </c>
      <c r="H56" s="354">
        <f t="shared" si="1"/>
        <v>1397.8415720857827</v>
      </c>
      <c r="I56" s="354">
        <f t="shared" si="2"/>
        <v>9225.680783548356</v>
      </c>
      <c r="J56" s="354">
        <f t="shared" si="3"/>
        <v>158515.30786674557</v>
      </c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</row>
    <row r="57" spans="4:29" ht="15.75" customHeight="1">
      <c r="D57" s="333"/>
      <c r="E57" s="333"/>
      <c r="F57" s="353">
        <f t="shared" si="4"/>
        <v>45</v>
      </c>
      <c r="G57" s="354">
        <f t="shared" si="0"/>
        <v>10623.522355634139</v>
      </c>
      <c r="H57" s="354">
        <f t="shared" si="1"/>
        <v>1320.9608988895463</v>
      </c>
      <c r="I57" s="354">
        <f t="shared" si="2"/>
        <v>9302.5614567445919</v>
      </c>
      <c r="J57" s="354">
        <f t="shared" si="3"/>
        <v>149212.74641000098</v>
      </c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</row>
    <row r="58" spans="4:29" ht="15.75" customHeight="1">
      <c r="D58" s="333"/>
      <c r="E58" s="333"/>
      <c r="F58" s="353">
        <f t="shared" si="4"/>
        <v>46</v>
      </c>
      <c r="G58" s="354">
        <f t="shared" si="0"/>
        <v>10623.522355634139</v>
      </c>
      <c r="H58" s="354">
        <f t="shared" si="1"/>
        <v>1243.4395534166749</v>
      </c>
      <c r="I58" s="354">
        <f t="shared" si="2"/>
        <v>9380.0828022174646</v>
      </c>
      <c r="J58" s="354">
        <f t="shared" si="3"/>
        <v>139832.66360778353</v>
      </c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</row>
    <row r="59" spans="4:29" ht="15.75" customHeight="1">
      <c r="D59" s="333"/>
      <c r="E59" s="333"/>
      <c r="F59" s="353">
        <f t="shared" si="4"/>
        <v>47</v>
      </c>
      <c r="G59" s="354">
        <f t="shared" si="0"/>
        <v>10623.522355634139</v>
      </c>
      <c r="H59" s="354">
        <f t="shared" si="1"/>
        <v>1165.2721967315294</v>
      </c>
      <c r="I59" s="354">
        <f t="shared" si="2"/>
        <v>9458.2501589026087</v>
      </c>
      <c r="J59" s="354">
        <f t="shared" si="3"/>
        <v>130374.41344888092</v>
      </c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</row>
    <row r="60" spans="4:29" ht="15.75" customHeight="1">
      <c r="D60" s="333"/>
      <c r="E60" s="333"/>
      <c r="F60" s="353">
        <f t="shared" si="4"/>
        <v>48</v>
      </c>
      <c r="G60" s="354">
        <f t="shared" si="0"/>
        <v>10623.522355634139</v>
      </c>
      <c r="H60" s="354">
        <f t="shared" si="1"/>
        <v>1086.453445407341</v>
      </c>
      <c r="I60" s="354">
        <f t="shared" si="2"/>
        <v>9537.068910226797</v>
      </c>
      <c r="J60" s="354">
        <f t="shared" si="3"/>
        <v>120837.34453865413</v>
      </c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</row>
    <row r="61" spans="4:29" ht="15.75" customHeight="1">
      <c r="D61" s="333"/>
      <c r="E61" s="333"/>
      <c r="F61" s="353">
        <f t="shared" si="4"/>
        <v>49</v>
      </c>
      <c r="G61" s="354">
        <f t="shared" si="0"/>
        <v>10623.522355634139</v>
      </c>
      <c r="H61" s="354">
        <f t="shared" si="1"/>
        <v>1006.977871155451</v>
      </c>
      <c r="I61" s="354">
        <f t="shared" si="2"/>
        <v>9616.5444844786871</v>
      </c>
      <c r="J61" s="354">
        <f t="shared" si="3"/>
        <v>111220.80005417544</v>
      </c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</row>
    <row r="62" spans="4:29" ht="15.75" customHeight="1">
      <c r="D62" s="333"/>
      <c r="E62" s="333"/>
      <c r="F62" s="353">
        <f t="shared" si="4"/>
        <v>50</v>
      </c>
      <c r="G62" s="354">
        <f t="shared" si="0"/>
        <v>10623.522355634139</v>
      </c>
      <c r="H62" s="354">
        <f t="shared" si="1"/>
        <v>926.84000045146206</v>
      </c>
      <c r="I62" s="354">
        <f t="shared" si="2"/>
        <v>9696.6823551826765</v>
      </c>
      <c r="J62" s="354">
        <f t="shared" si="3"/>
        <v>101524.11769899276</v>
      </c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</row>
    <row r="63" spans="4:29" ht="15.75" customHeight="1">
      <c r="D63" s="333"/>
      <c r="E63" s="333"/>
      <c r="F63" s="353">
        <f t="shared" si="4"/>
        <v>51</v>
      </c>
      <c r="G63" s="354">
        <f t="shared" si="0"/>
        <v>10623.522355634139</v>
      </c>
      <c r="H63" s="354">
        <f t="shared" si="1"/>
        <v>846.03431415827299</v>
      </c>
      <c r="I63" s="354">
        <f t="shared" si="2"/>
        <v>9777.4880414758663</v>
      </c>
      <c r="J63" s="354">
        <f t="shared" si="3"/>
        <v>91746.629657516896</v>
      </c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</row>
    <row r="64" spans="4:29" ht="15.75" customHeight="1">
      <c r="D64" s="333"/>
      <c r="E64" s="333"/>
      <c r="F64" s="353">
        <f t="shared" si="4"/>
        <v>52</v>
      </c>
      <c r="G64" s="354">
        <f t="shared" si="0"/>
        <v>10623.522355634139</v>
      </c>
      <c r="H64" s="354">
        <f t="shared" si="1"/>
        <v>764.55524714597414</v>
      </c>
      <c r="I64" s="354">
        <f t="shared" si="2"/>
        <v>9858.9671084881647</v>
      </c>
      <c r="J64" s="354">
        <f t="shared" si="3"/>
        <v>81887.662549028726</v>
      </c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</row>
    <row r="65" spans="4:29" ht="15.75" customHeight="1">
      <c r="D65" s="333"/>
      <c r="E65" s="333"/>
      <c r="F65" s="353">
        <f t="shared" si="4"/>
        <v>53</v>
      </c>
      <c r="G65" s="354">
        <f t="shared" si="0"/>
        <v>10623.522355634139</v>
      </c>
      <c r="H65" s="354">
        <f t="shared" si="1"/>
        <v>682.39718790857273</v>
      </c>
      <c r="I65" s="354">
        <f t="shared" si="2"/>
        <v>9941.1251677255659</v>
      </c>
      <c r="J65" s="354">
        <f t="shared" si="3"/>
        <v>71946.537381303162</v>
      </c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</row>
    <row r="66" spans="4:29" ht="15.75" customHeight="1">
      <c r="D66" s="333"/>
      <c r="E66" s="333"/>
      <c r="F66" s="353">
        <f t="shared" si="4"/>
        <v>54</v>
      </c>
      <c r="G66" s="354">
        <f t="shared" si="0"/>
        <v>10623.522355634139</v>
      </c>
      <c r="H66" s="354">
        <f t="shared" si="1"/>
        <v>599.55447817752633</v>
      </c>
      <c r="I66" s="354">
        <f t="shared" si="2"/>
        <v>10023.967877456613</v>
      </c>
      <c r="J66" s="354">
        <f t="shared" si="3"/>
        <v>61922.569503846549</v>
      </c>
      <c r="K66" s="333"/>
      <c r="L66" s="333"/>
      <c r="M66" s="333"/>
      <c r="N66" s="333"/>
      <c r="O66" s="333"/>
      <c r="P66" s="333"/>
      <c r="Q66" s="333"/>
      <c r="R66" s="333"/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</row>
    <row r="67" spans="4:29" ht="15.75" customHeight="1">
      <c r="D67" s="333"/>
      <c r="E67" s="333"/>
      <c r="F67" s="353">
        <f t="shared" si="4"/>
        <v>55</v>
      </c>
      <c r="G67" s="354">
        <f t="shared" si="0"/>
        <v>10623.522355634139</v>
      </c>
      <c r="H67" s="354">
        <f t="shared" si="1"/>
        <v>516.02141253205457</v>
      </c>
      <c r="I67" s="354">
        <f t="shared" si="2"/>
        <v>10107.500943102084</v>
      </c>
      <c r="J67" s="354">
        <f t="shared" si="3"/>
        <v>51815.068560744461</v>
      </c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</row>
    <row r="68" spans="4:29" ht="15.75" customHeight="1">
      <c r="D68" s="333"/>
      <c r="E68" s="333"/>
      <c r="F68" s="353">
        <f t="shared" si="4"/>
        <v>56</v>
      </c>
      <c r="G68" s="354">
        <f t="shared" si="0"/>
        <v>10623.522355634139</v>
      </c>
      <c r="H68" s="354">
        <f t="shared" si="1"/>
        <v>431.79223800620383</v>
      </c>
      <c r="I68" s="354">
        <f t="shared" si="2"/>
        <v>10191.730117627934</v>
      </c>
      <c r="J68" s="354">
        <f t="shared" si="3"/>
        <v>41623.338443116525</v>
      </c>
      <c r="K68" s="333"/>
      <c r="L68" s="333"/>
      <c r="M68" s="333"/>
      <c r="N68" s="333"/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</row>
    <row r="69" spans="4:29" ht="15.75" customHeight="1">
      <c r="D69" s="333"/>
      <c r="E69" s="333"/>
      <c r="F69" s="353">
        <f t="shared" si="4"/>
        <v>57</v>
      </c>
      <c r="G69" s="354">
        <f t="shared" si="0"/>
        <v>10623.522355634139</v>
      </c>
      <c r="H69" s="354">
        <f t="shared" si="1"/>
        <v>346.86115369263769</v>
      </c>
      <c r="I69" s="354">
        <f t="shared" si="2"/>
        <v>10276.661201941501</v>
      </c>
      <c r="J69" s="354">
        <f t="shared" si="3"/>
        <v>31346.677241175024</v>
      </c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</row>
    <row r="70" spans="4:29" ht="15.75" customHeight="1">
      <c r="D70" s="333"/>
      <c r="E70" s="333"/>
      <c r="F70" s="353">
        <f t="shared" si="4"/>
        <v>58</v>
      </c>
      <c r="G70" s="354">
        <f t="shared" si="0"/>
        <v>10623.522355634139</v>
      </c>
      <c r="H70" s="354">
        <f t="shared" si="1"/>
        <v>261.22231034312517</v>
      </c>
      <c r="I70" s="354">
        <f t="shared" si="2"/>
        <v>10362.300045291013</v>
      </c>
      <c r="J70" s="354">
        <f t="shared" si="3"/>
        <v>20984.377195884012</v>
      </c>
      <c r="K70" s="333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</row>
    <row r="71" spans="4:29" ht="15.75" customHeight="1">
      <c r="D71" s="333"/>
      <c r="E71" s="333"/>
      <c r="F71" s="353">
        <f t="shared" si="4"/>
        <v>59</v>
      </c>
      <c r="G71" s="354">
        <f t="shared" si="0"/>
        <v>10623.522355634139</v>
      </c>
      <c r="H71" s="354">
        <f t="shared" si="1"/>
        <v>174.86980996570009</v>
      </c>
      <c r="I71" s="354">
        <f t="shared" si="2"/>
        <v>10448.652545668439</v>
      </c>
      <c r="J71" s="354">
        <f t="shared" si="3"/>
        <v>10535.724650215572</v>
      </c>
      <c r="K71" s="333"/>
      <c r="L71" s="333"/>
      <c r="M71" s="333"/>
      <c r="N71" s="333"/>
      <c r="O71" s="333"/>
      <c r="P71" s="333"/>
      <c r="Q71" s="333"/>
      <c r="R71" s="333"/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</row>
    <row r="72" spans="4:29" ht="15.75" customHeight="1">
      <c r="D72" s="333"/>
      <c r="E72" s="333"/>
      <c r="F72" s="353">
        <f t="shared" si="4"/>
        <v>60</v>
      </c>
      <c r="G72" s="354">
        <f t="shared" si="0"/>
        <v>10623.522355634139</v>
      </c>
      <c r="H72" s="354">
        <f t="shared" si="1"/>
        <v>87.797705418463096</v>
      </c>
      <c r="I72" s="354">
        <f t="shared" si="2"/>
        <v>10535.724650215676</v>
      </c>
      <c r="J72" s="354">
        <f t="shared" si="3"/>
        <v>-1.0368239600211382E-10</v>
      </c>
      <c r="K72" s="333"/>
      <c r="L72" s="333"/>
      <c r="M72" s="333"/>
      <c r="N72" s="333"/>
      <c r="O72" s="333"/>
      <c r="P72" s="333"/>
      <c r="Q72" s="333"/>
      <c r="R72" s="333"/>
      <c r="S72" s="333"/>
      <c r="T72" s="333"/>
      <c r="U72" s="333"/>
      <c r="V72" s="333"/>
      <c r="W72" s="333"/>
      <c r="X72" s="333"/>
      <c r="Y72" s="333"/>
      <c r="Z72" s="333"/>
      <c r="AA72" s="333"/>
      <c r="AB72" s="333"/>
      <c r="AC72" s="333"/>
    </row>
    <row r="73" spans="4:29" ht="15.75" customHeight="1">
      <c r="D73" s="333"/>
      <c r="E73" s="333"/>
      <c r="F73" s="353" t="str">
        <f t="shared" si="4"/>
        <v/>
      </c>
      <c r="G73" s="354" t="str">
        <f t="shared" si="0"/>
        <v/>
      </c>
      <c r="H73" s="354" t="str">
        <f t="shared" si="1"/>
        <v/>
      </c>
      <c r="I73" s="354" t="str">
        <f t="shared" si="2"/>
        <v/>
      </c>
      <c r="J73" s="354" t="str">
        <f t="shared" si="3"/>
        <v/>
      </c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</row>
    <row r="74" spans="4:29" ht="15.75" customHeight="1">
      <c r="D74" s="333"/>
      <c r="E74" s="333"/>
      <c r="F74" s="353" t="str">
        <f t="shared" si="4"/>
        <v/>
      </c>
      <c r="G74" s="354" t="str">
        <f t="shared" si="0"/>
        <v/>
      </c>
      <c r="H74" s="354" t="str">
        <f t="shared" si="1"/>
        <v/>
      </c>
      <c r="I74" s="354" t="str">
        <f t="shared" si="2"/>
        <v/>
      </c>
      <c r="J74" s="354" t="str">
        <f t="shared" si="3"/>
        <v/>
      </c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</row>
    <row r="75" spans="4:29" ht="15.75" customHeight="1">
      <c r="D75" s="333"/>
      <c r="E75" s="333"/>
      <c r="F75" s="353" t="str">
        <f t="shared" si="4"/>
        <v/>
      </c>
      <c r="G75" s="354" t="str">
        <f t="shared" si="0"/>
        <v/>
      </c>
      <c r="H75" s="354" t="str">
        <f t="shared" si="1"/>
        <v/>
      </c>
      <c r="I75" s="354" t="str">
        <f t="shared" si="2"/>
        <v/>
      </c>
      <c r="J75" s="354" t="str">
        <f t="shared" si="3"/>
        <v/>
      </c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</row>
    <row r="76" spans="4:29" ht="15.75" customHeight="1">
      <c r="D76" s="333"/>
      <c r="E76" s="333"/>
      <c r="F76" s="353" t="str">
        <f t="shared" si="4"/>
        <v/>
      </c>
      <c r="G76" s="354" t="str">
        <f t="shared" si="0"/>
        <v/>
      </c>
      <c r="H76" s="354" t="str">
        <f t="shared" si="1"/>
        <v/>
      </c>
      <c r="I76" s="354" t="str">
        <f t="shared" si="2"/>
        <v/>
      </c>
      <c r="J76" s="354" t="str">
        <f t="shared" si="3"/>
        <v/>
      </c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</row>
    <row r="77" spans="4:29" ht="15.75" customHeight="1">
      <c r="D77" s="333"/>
      <c r="E77" s="333"/>
      <c r="F77" s="353" t="str">
        <f t="shared" si="4"/>
        <v/>
      </c>
      <c r="G77" s="354" t="str">
        <f t="shared" si="0"/>
        <v/>
      </c>
      <c r="H77" s="354" t="str">
        <f t="shared" si="1"/>
        <v/>
      </c>
      <c r="I77" s="354" t="str">
        <f t="shared" si="2"/>
        <v/>
      </c>
      <c r="J77" s="354" t="str">
        <f t="shared" ref="J77:J140" si="5">IF(F77&gt;$G$8,"",J76-I77)</f>
        <v/>
      </c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333"/>
      <c r="Z77" s="333"/>
      <c r="AA77" s="333"/>
      <c r="AB77" s="333"/>
      <c r="AC77" s="333"/>
    </row>
    <row r="78" spans="4:29" ht="15.75" customHeight="1">
      <c r="D78" s="333"/>
      <c r="E78" s="333"/>
      <c r="F78" s="353" t="str">
        <f t="shared" ref="F78:F141" si="6">IF(OR(F77=$G$8,F77=""),"",IF(ISNUMBER(F77),F77+1,1))</f>
        <v/>
      </c>
      <c r="G78" s="354" t="str">
        <f t="shared" si="0"/>
        <v/>
      </c>
      <c r="H78" s="354" t="str">
        <f t="shared" si="1"/>
        <v/>
      </c>
      <c r="I78" s="354" t="str">
        <f t="shared" si="2"/>
        <v/>
      </c>
      <c r="J78" s="354" t="str">
        <f t="shared" si="5"/>
        <v/>
      </c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  <c r="V78" s="333"/>
      <c r="W78" s="333"/>
      <c r="X78" s="333"/>
      <c r="Y78" s="333"/>
      <c r="Z78" s="333"/>
      <c r="AA78" s="333"/>
      <c r="AB78" s="333"/>
      <c r="AC78" s="333"/>
    </row>
    <row r="79" spans="4:29" ht="15.75" customHeight="1">
      <c r="D79" s="333"/>
      <c r="E79" s="333"/>
      <c r="F79" s="353" t="str">
        <f t="shared" si="6"/>
        <v/>
      </c>
      <c r="G79" s="354" t="str">
        <f t="shared" si="0"/>
        <v/>
      </c>
      <c r="H79" s="354" t="str">
        <f t="shared" si="1"/>
        <v/>
      </c>
      <c r="I79" s="354" t="str">
        <f t="shared" si="2"/>
        <v/>
      </c>
      <c r="J79" s="354" t="str">
        <f t="shared" si="5"/>
        <v/>
      </c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  <c r="V79" s="333"/>
      <c r="W79" s="333"/>
      <c r="X79" s="333"/>
      <c r="Y79" s="333"/>
      <c r="Z79" s="333"/>
      <c r="AA79" s="333"/>
      <c r="AB79" s="333"/>
      <c r="AC79" s="333"/>
    </row>
    <row r="80" spans="4:29" ht="15.75" customHeight="1">
      <c r="D80" s="333"/>
      <c r="E80" s="333"/>
      <c r="F80" s="353" t="str">
        <f t="shared" si="6"/>
        <v/>
      </c>
      <c r="G80" s="354" t="str">
        <f t="shared" si="0"/>
        <v/>
      </c>
      <c r="H80" s="354" t="str">
        <f t="shared" si="1"/>
        <v/>
      </c>
      <c r="I80" s="354" t="str">
        <f t="shared" si="2"/>
        <v/>
      </c>
      <c r="J80" s="354" t="str">
        <f t="shared" si="5"/>
        <v/>
      </c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  <c r="V80" s="333"/>
      <c r="W80" s="333"/>
      <c r="X80" s="333"/>
      <c r="Y80" s="333"/>
      <c r="Z80" s="333"/>
      <c r="AA80" s="333"/>
      <c r="AB80" s="333"/>
      <c r="AC80" s="333"/>
    </row>
    <row r="81" spans="4:29" ht="15.75" customHeight="1">
      <c r="D81" s="333"/>
      <c r="E81" s="333"/>
      <c r="F81" s="353" t="str">
        <f t="shared" si="6"/>
        <v/>
      </c>
      <c r="G81" s="354" t="str">
        <f t="shared" si="0"/>
        <v/>
      </c>
      <c r="H81" s="354" t="str">
        <f t="shared" si="1"/>
        <v/>
      </c>
      <c r="I81" s="354" t="str">
        <f t="shared" si="2"/>
        <v/>
      </c>
      <c r="J81" s="354" t="str">
        <f t="shared" si="5"/>
        <v/>
      </c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3"/>
      <c r="Z81" s="333"/>
      <c r="AA81" s="333"/>
      <c r="AB81" s="333"/>
      <c r="AC81" s="333"/>
    </row>
    <row r="82" spans="4:29" ht="15.75" customHeight="1">
      <c r="D82" s="333"/>
      <c r="E82" s="333"/>
      <c r="F82" s="353" t="str">
        <f t="shared" si="6"/>
        <v/>
      </c>
      <c r="G82" s="354" t="str">
        <f t="shared" si="0"/>
        <v/>
      </c>
      <c r="H82" s="354" t="str">
        <f t="shared" si="1"/>
        <v/>
      </c>
      <c r="I82" s="354" t="str">
        <f t="shared" si="2"/>
        <v/>
      </c>
      <c r="J82" s="354" t="str">
        <f t="shared" si="5"/>
        <v/>
      </c>
      <c r="K82" s="333"/>
      <c r="L82" s="333"/>
      <c r="M82" s="333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3"/>
      <c r="Z82" s="333"/>
      <c r="AA82" s="333"/>
      <c r="AB82" s="333"/>
      <c r="AC82" s="333"/>
    </row>
    <row r="83" spans="4:29" ht="15.75" customHeight="1">
      <c r="D83" s="333"/>
      <c r="E83" s="333"/>
      <c r="F83" s="353" t="str">
        <f t="shared" si="6"/>
        <v/>
      </c>
      <c r="G83" s="354" t="str">
        <f t="shared" si="0"/>
        <v/>
      </c>
      <c r="H83" s="354" t="str">
        <f t="shared" si="1"/>
        <v/>
      </c>
      <c r="I83" s="354" t="str">
        <f t="shared" si="2"/>
        <v/>
      </c>
      <c r="J83" s="354" t="str">
        <f t="shared" si="5"/>
        <v/>
      </c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3"/>
      <c r="Z83" s="333"/>
      <c r="AA83" s="333"/>
      <c r="AB83" s="333"/>
      <c r="AC83" s="333"/>
    </row>
    <row r="84" spans="4:29" ht="15.75" customHeight="1">
      <c r="D84" s="333"/>
      <c r="E84" s="333"/>
      <c r="F84" s="353" t="str">
        <f t="shared" si="6"/>
        <v/>
      </c>
      <c r="G84" s="354" t="str">
        <f t="shared" si="0"/>
        <v/>
      </c>
      <c r="H84" s="354" t="str">
        <f t="shared" si="1"/>
        <v/>
      </c>
      <c r="I84" s="354" t="str">
        <f t="shared" si="2"/>
        <v/>
      </c>
      <c r="J84" s="354" t="str">
        <f t="shared" si="5"/>
        <v/>
      </c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333"/>
      <c r="AB84" s="333"/>
      <c r="AC84" s="333"/>
    </row>
    <row r="85" spans="4:29" ht="15.75" customHeight="1">
      <c r="D85" s="333"/>
      <c r="E85" s="333"/>
      <c r="F85" s="353" t="str">
        <f t="shared" si="6"/>
        <v/>
      </c>
      <c r="G85" s="354" t="str">
        <f t="shared" si="0"/>
        <v/>
      </c>
      <c r="H85" s="354" t="str">
        <f t="shared" si="1"/>
        <v/>
      </c>
      <c r="I85" s="354" t="str">
        <f t="shared" si="2"/>
        <v/>
      </c>
      <c r="J85" s="354" t="str">
        <f t="shared" si="5"/>
        <v/>
      </c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</row>
    <row r="86" spans="4:29" ht="15.75" customHeight="1">
      <c r="D86" s="333"/>
      <c r="E86" s="333"/>
      <c r="F86" s="353" t="str">
        <f t="shared" si="6"/>
        <v/>
      </c>
      <c r="G86" s="354" t="str">
        <f t="shared" si="0"/>
        <v/>
      </c>
      <c r="H86" s="354" t="str">
        <f t="shared" si="1"/>
        <v/>
      </c>
      <c r="I86" s="354" t="str">
        <f t="shared" si="2"/>
        <v/>
      </c>
      <c r="J86" s="354" t="str">
        <f t="shared" si="5"/>
        <v/>
      </c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</row>
    <row r="87" spans="4:29" ht="15.75" customHeight="1">
      <c r="D87" s="333"/>
      <c r="E87" s="333"/>
      <c r="F87" s="353" t="str">
        <f t="shared" si="6"/>
        <v/>
      </c>
      <c r="G87" s="354" t="str">
        <f t="shared" si="0"/>
        <v/>
      </c>
      <c r="H87" s="354" t="str">
        <f t="shared" si="1"/>
        <v/>
      </c>
      <c r="I87" s="354" t="str">
        <f t="shared" si="2"/>
        <v/>
      </c>
      <c r="J87" s="354" t="str">
        <f t="shared" si="5"/>
        <v/>
      </c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</row>
    <row r="88" spans="4:29" ht="15.75" customHeight="1">
      <c r="D88" s="333"/>
      <c r="E88" s="333"/>
      <c r="F88" s="353" t="str">
        <f t="shared" si="6"/>
        <v/>
      </c>
      <c r="G88" s="354" t="str">
        <f t="shared" si="0"/>
        <v/>
      </c>
      <c r="H88" s="354" t="str">
        <f t="shared" si="1"/>
        <v/>
      </c>
      <c r="I88" s="354" t="str">
        <f t="shared" si="2"/>
        <v/>
      </c>
      <c r="J88" s="354" t="str">
        <f t="shared" si="5"/>
        <v/>
      </c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</row>
    <row r="89" spans="4:29" ht="15.75" customHeight="1">
      <c r="D89" s="333"/>
      <c r="E89" s="333"/>
      <c r="F89" s="353" t="str">
        <f t="shared" si="6"/>
        <v/>
      </c>
      <c r="G89" s="354" t="str">
        <f t="shared" si="0"/>
        <v/>
      </c>
      <c r="H89" s="354" t="str">
        <f t="shared" si="1"/>
        <v/>
      </c>
      <c r="I89" s="354" t="str">
        <f t="shared" si="2"/>
        <v/>
      </c>
      <c r="J89" s="354" t="str">
        <f t="shared" si="5"/>
        <v/>
      </c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</row>
    <row r="90" spans="4:29" ht="15.75" customHeight="1">
      <c r="D90" s="333"/>
      <c r="E90" s="333"/>
      <c r="F90" s="353" t="str">
        <f t="shared" si="6"/>
        <v/>
      </c>
      <c r="G90" s="354" t="str">
        <f t="shared" si="0"/>
        <v/>
      </c>
      <c r="H90" s="354" t="str">
        <f t="shared" si="1"/>
        <v/>
      </c>
      <c r="I90" s="354" t="str">
        <f t="shared" si="2"/>
        <v/>
      </c>
      <c r="J90" s="354" t="str">
        <f t="shared" si="5"/>
        <v/>
      </c>
      <c r="K90" s="333"/>
      <c r="L90" s="333"/>
      <c r="M90" s="333"/>
      <c r="N90" s="333"/>
      <c r="O90" s="333"/>
      <c r="P90" s="333"/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</row>
    <row r="91" spans="4:29" ht="15.75" customHeight="1">
      <c r="D91" s="333"/>
      <c r="E91" s="333"/>
      <c r="F91" s="353" t="str">
        <f t="shared" si="6"/>
        <v/>
      </c>
      <c r="G91" s="354" t="str">
        <f t="shared" si="0"/>
        <v/>
      </c>
      <c r="H91" s="354" t="str">
        <f t="shared" si="1"/>
        <v/>
      </c>
      <c r="I91" s="354" t="str">
        <f t="shared" si="2"/>
        <v/>
      </c>
      <c r="J91" s="354" t="str">
        <f t="shared" si="5"/>
        <v/>
      </c>
      <c r="K91" s="333"/>
      <c r="L91" s="333"/>
      <c r="M91" s="333"/>
      <c r="N91" s="333"/>
      <c r="O91" s="333"/>
      <c r="P91" s="333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</row>
    <row r="92" spans="4:29" ht="15.75" customHeight="1">
      <c r="D92" s="333"/>
      <c r="E92" s="333"/>
      <c r="F92" s="353" t="str">
        <f t="shared" si="6"/>
        <v/>
      </c>
      <c r="G92" s="354" t="str">
        <f t="shared" si="0"/>
        <v/>
      </c>
      <c r="H92" s="354" t="str">
        <f t="shared" si="1"/>
        <v/>
      </c>
      <c r="I92" s="354" t="str">
        <f t="shared" si="2"/>
        <v/>
      </c>
      <c r="J92" s="354" t="str">
        <f t="shared" si="5"/>
        <v/>
      </c>
      <c r="K92" s="333"/>
      <c r="L92" s="333"/>
      <c r="M92" s="333"/>
      <c r="N92" s="333"/>
      <c r="O92" s="333"/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</row>
    <row r="93" spans="4:29" ht="15.75" customHeight="1">
      <c r="D93" s="333"/>
      <c r="E93" s="333"/>
      <c r="F93" s="353" t="str">
        <f t="shared" si="6"/>
        <v/>
      </c>
      <c r="G93" s="354" t="str">
        <f t="shared" si="0"/>
        <v/>
      </c>
      <c r="H93" s="354" t="str">
        <f t="shared" si="1"/>
        <v/>
      </c>
      <c r="I93" s="354" t="str">
        <f t="shared" si="2"/>
        <v/>
      </c>
      <c r="J93" s="354" t="str">
        <f t="shared" si="5"/>
        <v/>
      </c>
      <c r="K93" s="333"/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</row>
    <row r="94" spans="4:29" ht="15.75" customHeight="1">
      <c r="D94" s="333"/>
      <c r="E94" s="333"/>
      <c r="F94" s="353" t="str">
        <f t="shared" si="6"/>
        <v/>
      </c>
      <c r="G94" s="354" t="str">
        <f t="shared" si="0"/>
        <v/>
      </c>
      <c r="H94" s="354" t="str">
        <f t="shared" si="1"/>
        <v/>
      </c>
      <c r="I94" s="354" t="str">
        <f t="shared" si="2"/>
        <v/>
      </c>
      <c r="J94" s="354" t="str">
        <f t="shared" si="5"/>
        <v/>
      </c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3"/>
      <c r="AA94" s="333"/>
      <c r="AB94" s="333"/>
      <c r="AC94" s="333"/>
    </row>
    <row r="95" spans="4:29" ht="15.75" customHeight="1">
      <c r="D95" s="333"/>
      <c r="E95" s="333"/>
      <c r="F95" s="353" t="str">
        <f t="shared" si="6"/>
        <v/>
      </c>
      <c r="G95" s="354" t="str">
        <f t="shared" si="0"/>
        <v/>
      </c>
      <c r="H95" s="354" t="str">
        <f t="shared" si="1"/>
        <v/>
      </c>
      <c r="I95" s="354" t="str">
        <f t="shared" si="2"/>
        <v/>
      </c>
      <c r="J95" s="354" t="str">
        <f t="shared" si="5"/>
        <v/>
      </c>
      <c r="K95" s="333"/>
      <c r="L95" s="333"/>
      <c r="M95" s="333"/>
      <c r="N95" s="333"/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3"/>
      <c r="Z95" s="333"/>
      <c r="AA95" s="333"/>
      <c r="AB95" s="333"/>
      <c r="AC95" s="333"/>
    </row>
    <row r="96" spans="4:29" ht="15.75" customHeight="1">
      <c r="D96" s="333"/>
      <c r="E96" s="333"/>
      <c r="F96" s="353" t="str">
        <f t="shared" si="6"/>
        <v/>
      </c>
      <c r="G96" s="354" t="str">
        <f t="shared" si="0"/>
        <v/>
      </c>
      <c r="H96" s="354" t="str">
        <f t="shared" si="1"/>
        <v/>
      </c>
      <c r="I96" s="354" t="str">
        <f t="shared" si="2"/>
        <v/>
      </c>
      <c r="J96" s="354" t="str">
        <f t="shared" si="5"/>
        <v/>
      </c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</row>
    <row r="97" spans="4:29" ht="15.75" customHeight="1">
      <c r="D97" s="333"/>
      <c r="E97" s="333"/>
      <c r="F97" s="353" t="str">
        <f t="shared" si="6"/>
        <v/>
      </c>
      <c r="G97" s="354" t="str">
        <f t="shared" si="0"/>
        <v/>
      </c>
      <c r="H97" s="354" t="str">
        <f t="shared" si="1"/>
        <v/>
      </c>
      <c r="I97" s="354" t="str">
        <f t="shared" si="2"/>
        <v/>
      </c>
      <c r="J97" s="354" t="str">
        <f t="shared" si="5"/>
        <v/>
      </c>
      <c r="K97" s="333"/>
      <c r="L97" s="333"/>
      <c r="M97" s="333"/>
      <c r="N97" s="333"/>
      <c r="O97" s="333"/>
      <c r="P97" s="333"/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</row>
    <row r="98" spans="4:29" ht="15.75" customHeight="1">
      <c r="D98" s="333"/>
      <c r="E98" s="333"/>
      <c r="F98" s="353" t="str">
        <f t="shared" si="6"/>
        <v/>
      </c>
      <c r="G98" s="354" t="str">
        <f t="shared" si="0"/>
        <v/>
      </c>
      <c r="H98" s="354" t="str">
        <f t="shared" si="1"/>
        <v/>
      </c>
      <c r="I98" s="354" t="str">
        <f t="shared" si="2"/>
        <v/>
      </c>
      <c r="J98" s="354" t="str">
        <f t="shared" si="5"/>
        <v/>
      </c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</row>
    <row r="99" spans="4:29" ht="15.75" customHeight="1">
      <c r="D99" s="333"/>
      <c r="E99" s="333"/>
      <c r="F99" s="353" t="str">
        <f t="shared" si="6"/>
        <v/>
      </c>
      <c r="G99" s="354" t="str">
        <f t="shared" si="0"/>
        <v/>
      </c>
      <c r="H99" s="354" t="str">
        <f t="shared" si="1"/>
        <v/>
      </c>
      <c r="I99" s="354" t="str">
        <f t="shared" si="2"/>
        <v/>
      </c>
      <c r="J99" s="354" t="str">
        <f t="shared" si="5"/>
        <v/>
      </c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</row>
    <row r="100" spans="4:29" ht="15.75" customHeight="1">
      <c r="D100" s="333"/>
      <c r="E100" s="333"/>
      <c r="F100" s="353" t="str">
        <f t="shared" si="6"/>
        <v/>
      </c>
      <c r="G100" s="354" t="str">
        <f t="shared" si="0"/>
        <v/>
      </c>
      <c r="H100" s="354" t="str">
        <f t="shared" si="1"/>
        <v/>
      </c>
      <c r="I100" s="354" t="str">
        <f t="shared" si="2"/>
        <v/>
      </c>
      <c r="J100" s="354" t="str">
        <f t="shared" si="5"/>
        <v/>
      </c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</row>
    <row r="101" spans="4:29" ht="15.75" customHeight="1">
      <c r="D101" s="333"/>
      <c r="E101" s="333"/>
      <c r="F101" s="353" t="str">
        <f t="shared" si="6"/>
        <v/>
      </c>
      <c r="G101" s="354" t="str">
        <f t="shared" si="0"/>
        <v/>
      </c>
      <c r="H101" s="354" t="str">
        <f t="shared" si="1"/>
        <v/>
      </c>
      <c r="I101" s="354" t="str">
        <f t="shared" si="2"/>
        <v/>
      </c>
      <c r="J101" s="354" t="str">
        <f t="shared" si="5"/>
        <v/>
      </c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</row>
    <row r="102" spans="4:29" ht="15.75" customHeight="1">
      <c r="D102" s="333"/>
      <c r="E102" s="333"/>
      <c r="F102" s="353" t="str">
        <f t="shared" si="6"/>
        <v/>
      </c>
      <c r="G102" s="354" t="str">
        <f t="shared" si="0"/>
        <v/>
      </c>
      <c r="H102" s="354" t="str">
        <f t="shared" si="1"/>
        <v/>
      </c>
      <c r="I102" s="354" t="str">
        <f t="shared" si="2"/>
        <v/>
      </c>
      <c r="J102" s="354" t="str">
        <f t="shared" si="5"/>
        <v/>
      </c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</row>
    <row r="103" spans="4:29" ht="15.75" customHeight="1">
      <c r="D103" s="333"/>
      <c r="E103" s="333"/>
      <c r="F103" s="353" t="str">
        <f t="shared" si="6"/>
        <v/>
      </c>
      <c r="G103" s="354" t="str">
        <f t="shared" si="0"/>
        <v/>
      </c>
      <c r="H103" s="354" t="str">
        <f t="shared" si="1"/>
        <v/>
      </c>
      <c r="I103" s="354" t="str">
        <f t="shared" si="2"/>
        <v/>
      </c>
      <c r="J103" s="354" t="str">
        <f t="shared" si="5"/>
        <v/>
      </c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</row>
    <row r="104" spans="4:29" ht="15.75" customHeight="1">
      <c r="D104" s="333"/>
      <c r="E104" s="333"/>
      <c r="F104" s="353" t="str">
        <f t="shared" si="6"/>
        <v/>
      </c>
      <c r="G104" s="354" t="str">
        <f t="shared" si="0"/>
        <v/>
      </c>
      <c r="H104" s="354" t="str">
        <f t="shared" si="1"/>
        <v/>
      </c>
      <c r="I104" s="354" t="str">
        <f t="shared" si="2"/>
        <v/>
      </c>
      <c r="J104" s="354" t="str">
        <f t="shared" si="5"/>
        <v/>
      </c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</row>
    <row r="105" spans="4:29" ht="15.75" customHeight="1">
      <c r="D105" s="333"/>
      <c r="E105" s="333"/>
      <c r="F105" s="353" t="str">
        <f t="shared" si="6"/>
        <v/>
      </c>
      <c r="G105" s="354" t="str">
        <f t="shared" si="0"/>
        <v/>
      </c>
      <c r="H105" s="354" t="str">
        <f t="shared" si="1"/>
        <v/>
      </c>
      <c r="I105" s="354" t="str">
        <f t="shared" si="2"/>
        <v/>
      </c>
      <c r="J105" s="354" t="str">
        <f t="shared" si="5"/>
        <v/>
      </c>
      <c r="K105" s="333"/>
      <c r="L105" s="333"/>
      <c r="M105" s="333"/>
      <c r="N105" s="333"/>
      <c r="O105" s="333"/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</row>
    <row r="106" spans="4:29" ht="15.75" customHeight="1">
      <c r="D106" s="333"/>
      <c r="E106" s="333"/>
      <c r="F106" s="353" t="str">
        <f t="shared" si="6"/>
        <v/>
      </c>
      <c r="G106" s="354" t="str">
        <f t="shared" si="0"/>
        <v/>
      </c>
      <c r="H106" s="354" t="str">
        <f t="shared" si="1"/>
        <v/>
      </c>
      <c r="I106" s="354" t="str">
        <f t="shared" si="2"/>
        <v/>
      </c>
      <c r="J106" s="354" t="str">
        <f t="shared" si="5"/>
        <v/>
      </c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</row>
    <row r="107" spans="4:29" ht="15.75" customHeight="1">
      <c r="D107" s="333"/>
      <c r="E107" s="333"/>
      <c r="F107" s="353" t="str">
        <f t="shared" si="6"/>
        <v/>
      </c>
      <c r="G107" s="354" t="str">
        <f t="shared" si="0"/>
        <v/>
      </c>
      <c r="H107" s="354" t="str">
        <f t="shared" si="1"/>
        <v/>
      </c>
      <c r="I107" s="354" t="str">
        <f t="shared" si="2"/>
        <v/>
      </c>
      <c r="J107" s="354" t="str">
        <f t="shared" si="5"/>
        <v/>
      </c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3"/>
      <c r="Z107" s="333"/>
      <c r="AA107" s="333"/>
      <c r="AB107" s="333"/>
      <c r="AC107" s="333"/>
    </row>
    <row r="108" spans="4:29" ht="15.75" customHeight="1">
      <c r="D108" s="333"/>
      <c r="E108" s="333"/>
      <c r="F108" s="353" t="str">
        <f t="shared" si="6"/>
        <v/>
      </c>
      <c r="G108" s="354" t="str">
        <f t="shared" si="0"/>
        <v/>
      </c>
      <c r="H108" s="354" t="str">
        <f t="shared" si="1"/>
        <v/>
      </c>
      <c r="I108" s="354" t="str">
        <f t="shared" si="2"/>
        <v/>
      </c>
      <c r="J108" s="354" t="str">
        <f t="shared" si="5"/>
        <v/>
      </c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3"/>
      <c r="Z108" s="333"/>
      <c r="AA108" s="333"/>
      <c r="AB108" s="333"/>
      <c r="AC108" s="333"/>
    </row>
    <row r="109" spans="4:29" ht="15.75" customHeight="1">
      <c r="D109" s="333"/>
      <c r="E109" s="333"/>
      <c r="F109" s="353" t="str">
        <f t="shared" si="6"/>
        <v/>
      </c>
      <c r="G109" s="354" t="str">
        <f t="shared" si="0"/>
        <v/>
      </c>
      <c r="H109" s="354" t="str">
        <f t="shared" si="1"/>
        <v/>
      </c>
      <c r="I109" s="354" t="str">
        <f t="shared" si="2"/>
        <v/>
      </c>
      <c r="J109" s="354" t="str">
        <f t="shared" si="5"/>
        <v/>
      </c>
      <c r="K109" s="333"/>
      <c r="L109" s="333"/>
      <c r="M109" s="333"/>
      <c r="N109" s="333"/>
      <c r="O109" s="333"/>
      <c r="P109" s="333"/>
      <c r="Q109" s="333"/>
      <c r="R109" s="333"/>
      <c r="S109" s="333"/>
      <c r="T109" s="333"/>
      <c r="U109" s="333"/>
      <c r="V109" s="333"/>
      <c r="W109" s="333"/>
      <c r="X109" s="333"/>
      <c r="Y109" s="333"/>
      <c r="Z109" s="333"/>
      <c r="AA109" s="333"/>
      <c r="AB109" s="333"/>
      <c r="AC109" s="333"/>
    </row>
    <row r="110" spans="4:29" ht="15.75" customHeight="1">
      <c r="D110" s="333"/>
      <c r="E110" s="333"/>
      <c r="F110" s="353" t="str">
        <f t="shared" si="6"/>
        <v/>
      </c>
      <c r="G110" s="354" t="str">
        <f t="shared" si="0"/>
        <v/>
      </c>
      <c r="H110" s="354" t="str">
        <f t="shared" si="1"/>
        <v/>
      </c>
      <c r="I110" s="354" t="str">
        <f t="shared" si="2"/>
        <v/>
      </c>
      <c r="J110" s="354" t="str">
        <f t="shared" si="5"/>
        <v/>
      </c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3"/>
      <c r="AB110" s="333"/>
      <c r="AC110" s="333"/>
    </row>
    <row r="111" spans="4:29" ht="15.75" customHeight="1">
      <c r="D111" s="333"/>
      <c r="E111" s="333"/>
      <c r="F111" s="353" t="str">
        <f t="shared" si="6"/>
        <v/>
      </c>
      <c r="G111" s="354" t="str">
        <f t="shared" si="0"/>
        <v/>
      </c>
      <c r="H111" s="354" t="str">
        <f t="shared" si="1"/>
        <v/>
      </c>
      <c r="I111" s="354" t="str">
        <f t="shared" si="2"/>
        <v/>
      </c>
      <c r="J111" s="354" t="str">
        <f t="shared" si="5"/>
        <v/>
      </c>
      <c r="K111" s="333"/>
      <c r="L111" s="333"/>
      <c r="M111" s="333"/>
      <c r="N111" s="333"/>
      <c r="O111" s="333"/>
      <c r="P111" s="333"/>
      <c r="Q111" s="333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333"/>
      <c r="AC111" s="333"/>
    </row>
    <row r="112" spans="4:29" ht="15.75" customHeight="1">
      <c r="D112" s="333"/>
      <c r="E112" s="333"/>
      <c r="F112" s="353" t="str">
        <f t="shared" si="6"/>
        <v/>
      </c>
      <c r="G112" s="354" t="str">
        <f t="shared" si="0"/>
        <v/>
      </c>
      <c r="H112" s="354" t="str">
        <f t="shared" si="1"/>
        <v/>
      </c>
      <c r="I112" s="354" t="str">
        <f t="shared" si="2"/>
        <v/>
      </c>
      <c r="J112" s="354" t="str">
        <f t="shared" si="5"/>
        <v/>
      </c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</row>
    <row r="113" spans="4:29" ht="15.75" customHeight="1">
      <c r="D113" s="333"/>
      <c r="E113" s="333"/>
      <c r="F113" s="353" t="str">
        <f t="shared" si="6"/>
        <v/>
      </c>
      <c r="G113" s="354" t="str">
        <f t="shared" si="0"/>
        <v/>
      </c>
      <c r="H113" s="354" t="str">
        <f t="shared" si="1"/>
        <v/>
      </c>
      <c r="I113" s="354" t="str">
        <f t="shared" si="2"/>
        <v/>
      </c>
      <c r="J113" s="354" t="str">
        <f t="shared" si="5"/>
        <v/>
      </c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</row>
    <row r="114" spans="4:29" ht="15.75" customHeight="1">
      <c r="D114" s="333"/>
      <c r="E114" s="333"/>
      <c r="F114" s="353" t="str">
        <f t="shared" si="6"/>
        <v/>
      </c>
      <c r="G114" s="354" t="str">
        <f t="shared" si="0"/>
        <v/>
      </c>
      <c r="H114" s="354" t="str">
        <f t="shared" si="1"/>
        <v/>
      </c>
      <c r="I114" s="354" t="str">
        <f t="shared" si="2"/>
        <v/>
      </c>
      <c r="J114" s="354" t="str">
        <f t="shared" si="5"/>
        <v/>
      </c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</row>
    <row r="115" spans="4:29" ht="15.75" customHeight="1">
      <c r="D115" s="333"/>
      <c r="E115" s="333"/>
      <c r="F115" s="353" t="str">
        <f t="shared" si="6"/>
        <v/>
      </c>
      <c r="G115" s="354" t="str">
        <f t="shared" si="0"/>
        <v/>
      </c>
      <c r="H115" s="354" t="str">
        <f t="shared" si="1"/>
        <v/>
      </c>
      <c r="I115" s="354" t="str">
        <f t="shared" si="2"/>
        <v/>
      </c>
      <c r="J115" s="354" t="str">
        <f t="shared" si="5"/>
        <v/>
      </c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</row>
    <row r="116" spans="4:29" ht="15.75" customHeight="1">
      <c r="D116" s="333"/>
      <c r="E116" s="333"/>
      <c r="F116" s="353" t="str">
        <f t="shared" si="6"/>
        <v/>
      </c>
      <c r="G116" s="354" t="str">
        <f t="shared" si="0"/>
        <v/>
      </c>
      <c r="H116" s="354" t="str">
        <f t="shared" si="1"/>
        <v/>
      </c>
      <c r="I116" s="354" t="str">
        <f t="shared" si="2"/>
        <v/>
      </c>
      <c r="J116" s="354" t="str">
        <f t="shared" si="5"/>
        <v/>
      </c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  <c r="U116" s="333"/>
      <c r="V116" s="333"/>
      <c r="W116" s="333"/>
      <c r="X116" s="333"/>
      <c r="Y116" s="333"/>
      <c r="Z116" s="333"/>
      <c r="AA116" s="333"/>
      <c r="AB116" s="333"/>
      <c r="AC116" s="333"/>
    </row>
    <row r="117" spans="4:29" ht="15.75" customHeight="1">
      <c r="D117" s="333"/>
      <c r="E117" s="333"/>
      <c r="F117" s="353" t="str">
        <f t="shared" si="6"/>
        <v/>
      </c>
      <c r="G117" s="354" t="str">
        <f t="shared" si="0"/>
        <v/>
      </c>
      <c r="H117" s="354" t="str">
        <f t="shared" si="1"/>
        <v/>
      </c>
      <c r="I117" s="354" t="str">
        <f t="shared" si="2"/>
        <v/>
      </c>
      <c r="J117" s="354" t="str">
        <f t="shared" si="5"/>
        <v/>
      </c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3"/>
      <c r="AB117" s="333"/>
      <c r="AC117" s="333"/>
    </row>
    <row r="118" spans="4:29" ht="15.75" customHeight="1">
      <c r="D118" s="333"/>
      <c r="E118" s="333"/>
      <c r="F118" s="353" t="str">
        <f t="shared" si="6"/>
        <v/>
      </c>
      <c r="G118" s="354" t="str">
        <f t="shared" si="0"/>
        <v/>
      </c>
      <c r="H118" s="354" t="str">
        <f t="shared" si="1"/>
        <v/>
      </c>
      <c r="I118" s="354" t="str">
        <f t="shared" si="2"/>
        <v/>
      </c>
      <c r="J118" s="354" t="str">
        <f t="shared" si="5"/>
        <v/>
      </c>
      <c r="K118" s="333"/>
      <c r="L118" s="333"/>
      <c r="M118" s="333"/>
      <c r="N118" s="333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</row>
    <row r="119" spans="4:29" ht="15.75" customHeight="1">
      <c r="D119" s="333"/>
      <c r="E119" s="333"/>
      <c r="F119" s="353" t="str">
        <f t="shared" si="6"/>
        <v/>
      </c>
      <c r="G119" s="354" t="str">
        <f t="shared" si="0"/>
        <v/>
      </c>
      <c r="H119" s="354" t="str">
        <f t="shared" si="1"/>
        <v/>
      </c>
      <c r="I119" s="354" t="str">
        <f t="shared" si="2"/>
        <v/>
      </c>
      <c r="J119" s="354" t="str">
        <f t="shared" si="5"/>
        <v/>
      </c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</row>
    <row r="120" spans="4:29" ht="15.75" customHeight="1">
      <c r="D120" s="333"/>
      <c r="E120" s="333"/>
      <c r="F120" s="353" t="str">
        <f t="shared" si="6"/>
        <v/>
      </c>
      <c r="G120" s="354" t="str">
        <f t="shared" si="0"/>
        <v/>
      </c>
      <c r="H120" s="354" t="str">
        <f t="shared" si="1"/>
        <v/>
      </c>
      <c r="I120" s="354" t="str">
        <f t="shared" si="2"/>
        <v/>
      </c>
      <c r="J120" s="354" t="str">
        <f t="shared" si="5"/>
        <v/>
      </c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</row>
    <row r="121" spans="4:29" ht="15.75" customHeight="1">
      <c r="D121" s="333"/>
      <c r="E121" s="333"/>
      <c r="F121" s="353" t="str">
        <f t="shared" si="6"/>
        <v/>
      </c>
      <c r="G121" s="354" t="str">
        <f t="shared" si="0"/>
        <v/>
      </c>
      <c r="H121" s="354" t="str">
        <f t="shared" si="1"/>
        <v/>
      </c>
      <c r="I121" s="354" t="str">
        <f t="shared" si="2"/>
        <v/>
      </c>
      <c r="J121" s="354" t="str">
        <f t="shared" si="5"/>
        <v/>
      </c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</row>
    <row r="122" spans="4:29" ht="15.75" customHeight="1">
      <c r="D122" s="333"/>
      <c r="E122" s="333"/>
      <c r="F122" s="353" t="str">
        <f t="shared" si="6"/>
        <v/>
      </c>
      <c r="G122" s="354" t="str">
        <f t="shared" si="0"/>
        <v/>
      </c>
      <c r="H122" s="354" t="str">
        <f t="shared" si="1"/>
        <v/>
      </c>
      <c r="I122" s="354" t="str">
        <f t="shared" si="2"/>
        <v/>
      </c>
      <c r="J122" s="354" t="str">
        <f t="shared" si="5"/>
        <v/>
      </c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</row>
    <row r="123" spans="4:29" ht="15.75" customHeight="1">
      <c r="D123" s="333"/>
      <c r="E123" s="333"/>
      <c r="F123" s="353" t="str">
        <f t="shared" si="6"/>
        <v/>
      </c>
      <c r="G123" s="354" t="str">
        <f t="shared" si="0"/>
        <v/>
      </c>
      <c r="H123" s="354" t="str">
        <f t="shared" si="1"/>
        <v/>
      </c>
      <c r="I123" s="354" t="str">
        <f t="shared" si="2"/>
        <v/>
      </c>
      <c r="J123" s="354" t="str">
        <f t="shared" si="5"/>
        <v/>
      </c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</row>
    <row r="124" spans="4:29" ht="15.75" customHeight="1">
      <c r="D124" s="333"/>
      <c r="E124" s="333"/>
      <c r="F124" s="353" t="str">
        <f t="shared" si="6"/>
        <v/>
      </c>
      <c r="G124" s="354" t="str">
        <f t="shared" si="0"/>
        <v/>
      </c>
      <c r="H124" s="354" t="str">
        <f t="shared" si="1"/>
        <v/>
      </c>
      <c r="I124" s="354" t="str">
        <f t="shared" si="2"/>
        <v/>
      </c>
      <c r="J124" s="354" t="str">
        <f t="shared" si="5"/>
        <v/>
      </c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</row>
    <row r="125" spans="4:29" ht="15.75" customHeight="1">
      <c r="D125" s="333"/>
      <c r="E125" s="333"/>
      <c r="F125" s="353" t="str">
        <f t="shared" si="6"/>
        <v/>
      </c>
      <c r="G125" s="354" t="str">
        <f t="shared" si="0"/>
        <v/>
      </c>
      <c r="H125" s="354" t="str">
        <f t="shared" si="1"/>
        <v/>
      </c>
      <c r="I125" s="354" t="str">
        <f t="shared" si="2"/>
        <v/>
      </c>
      <c r="J125" s="354" t="str">
        <f t="shared" si="5"/>
        <v/>
      </c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</row>
    <row r="126" spans="4:29" ht="15.75" customHeight="1">
      <c r="D126" s="333"/>
      <c r="E126" s="333"/>
      <c r="F126" s="353" t="str">
        <f t="shared" si="6"/>
        <v/>
      </c>
      <c r="G126" s="354" t="str">
        <f t="shared" si="0"/>
        <v/>
      </c>
      <c r="H126" s="354" t="str">
        <f t="shared" si="1"/>
        <v/>
      </c>
      <c r="I126" s="354" t="str">
        <f t="shared" si="2"/>
        <v/>
      </c>
      <c r="J126" s="354" t="str">
        <f t="shared" si="5"/>
        <v/>
      </c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</row>
    <row r="127" spans="4:29" ht="15.75" customHeight="1">
      <c r="D127" s="333"/>
      <c r="E127" s="333"/>
      <c r="F127" s="353" t="str">
        <f t="shared" si="6"/>
        <v/>
      </c>
      <c r="G127" s="354" t="str">
        <f t="shared" si="0"/>
        <v/>
      </c>
      <c r="H127" s="354" t="str">
        <f t="shared" si="1"/>
        <v/>
      </c>
      <c r="I127" s="354" t="str">
        <f t="shared" si="2"/>
        <v/>
      </c>
      <c r="J127" s="354" t="str">
        <f t="shared" si="5"/>
        <v/>
      </c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</row>
    <row r="128" spans="4:29" ht="15.75" customHeight="1">
      <c r="D128" s="333"/>
      <c r="E128" s="333"/>
      <c r="F128" s="353" t="str">
        <f t="shared" si="6"/>
        <v/>
      </c>
      <c r="G128" s="354" t="str">
        <f t="shared" si="0"/>
        <v/>
      </c>
      <c r="H128" s="354" t="str">
        <f t="shared" si="1"/>
        <v/>
      </c>
      <c r="I128" s="354" t="str">
        <f t="shared" si="2"/>
        <v/>
      </c>
      <c r="J128" s="354" t="str">
        <f t="shared" si="5"/>
        <v/>
      </c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</row>
    <row r="129" spans="4:29" ht="15.75" customHeight="1">
      <c r="D129" s="333"/>
      <c r="E129" s="333"/>
      <c r="F129" s="353" t="str">
        <f t="shared" si="6"/>
        <v/>
      </c>
      <c r="G129" s="354" t="str">
        <f t="shared" si="0"/>
        <v/>
      </c>
      <c r="H129" s="354" t="str">
        <f t="shared" si="1"/>
        <v/>
      </c>
      <c r="I129" s="354" t="str">
        <f t="shared" si="2"/>
        <v/>
      </c>
      <c r="J129" s="354" t="str">
        <f t="shared" si="5"/>
        <v/>
      </c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</row>
    <row r="130" spans="4:29" ht="15.75" customHeight="1">
      <c r="D130" s="333"/>
      <c r="E130" s="333"/>
      <c r="F130" s="353" t="str">
        <f t="shared" si="6"/>
        <v/>
      </c>
      <c r="G130" s="354" t="str">
        <f t="shared" si="0"/>
        <v/>
      </c>
      <c r="H130" s="354" t="str">
        <f t="shared" si="1"/>
        <v/>
      </c>
      <c r="I130" s="354" t="str">
        <f t="shared" si="2"/>
        <v/>
      </c>
      <c r="J130" s="354" t="str">
        <f t="shared" si="5"/>
        <v/>
      </c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3"/>
      <c r="AB130" s="333"/>
      <c r="AC130" s="333"/>
    </row>
    <row r="131" spans="4:29" ht="15.75" customHeight="1">
      <c r="D131" s="333"/>
      <c r="E131" s="333"/>
      <c r="F131" s="353" t="str">
        <f t="shared" si="6"/>
        <v/>
      </c>
      <c r="G131" s="354" t="str">
        <f t="shared" si="0"/>
        <v/>
      </c>
      <c r="H131" s="354" t="str">
        <f t="shared" si="1"/>
        <v/>
      </c>
      <c r="I131" s="354" t="str">
        <f t="shared" si="2"/>
        <v/>
      </c>
      <c r="J131" s="354" t="str">
        <f t="shared" si="5"/>
        <v/>
      </c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</row>
    <row r="132" spans="4:29" ht="15.75" customHeight="1">
      <c r="D132" s="333"/>
      <c r="E132" s="333"/>
      <c r="F132" s="353" t="str">
        <f t="shared" si="6"/>
        <v/>
      </c>
      <c r="G132" s="354" t="str">
        <f t="shared" si="0"/>
        <v/>
      </c>
      <c r="H132" s="354" t="str">
        <f t="shared" si="1"/>
        <v/>
      </c>
      <c r="I132" s="354" t="str">
        <f t="shared" si="2"/>
        <v/>
      </c>
      <c r="J132" s="354" t="str">
        <f t="shared" si="5"/>
        <v/>
      </c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</row>
    <row r="133" spans="4:29" ht="15.75" customHeight="1">
      <c r="D133" s="333"/>
      <c r="E133" s="333"/>
      <c r="F133" s="353" t="str">
        <f t="shared" si="6"/>
        <v/>
      </c>
      <c r="G133" s="354" t="str">
        <f t="shared" si="0"/>
        <v/>
      </c>
      <c r="H133" s="354" t="str">
        <f t="shared" si="1"/>
        <v/>
      </c>
      <c r="I133" s="354" t="str">
        <f t="shared" si="2"/>
        <v/>
      </c>
      <c r="J133" s="354" t="str">
        <f t="shared" si="5"/>
        <v/>
      </c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</row>
    <row r="134" spans="4:29" ht="15.75" customHeight="1">
      <c r="D134" s="333"/>
      <c r="E134" s="333"/>
      <c r="F134" s="353" t="str">
        <f t="shared" si="6"/>
        <v/>
      </c>
      <c r="G134" s="354" t="str">
        <f t="shared" si="0"/>
        <v/>
      </c>
      <c r="H134" s="354" t="str">
        <f t="shared" si="1"/>
        <v/>
      </c>
      <c r="I134" s="354" t="str">
        <f t="shared" si="2"/>
        <v/>
      </c>
      <c r="J134" s="354" t="str">
        <f t="shared" si="5"/>
        <v/>
      </c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</row>
    <row r="135" spans="4:29" ht="15.75" customHeight="1">
      <c r="D135" s="333"/>
      <c r="E135" s="333"/>
      <c r="F135" s="353" t="str">
        <f t="shared" si="6"/>
        <v/>
      </c>
      <c r="G135" s="354" t="str">
        <f t="shared" si="0"/>
        <v/>
      </c>
      <c r="H135" s="354" t="str">
        <f t="shared" si="1"/>
        <v/>
      </c>
      <c r="I135" s="354" t="str">
        <f t="shared" si="2"/>
        <v/>
      </c>
      <c r="J135" s="354" t="str">
        <f t="shared" si="5"/>
        <v/>
      </c>
      <c r="K135" s="333"/>
      <c r="L135" s="333"/>
      <c r="M135" s="333"/>
      <c r="N135" s="333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  <c r="Z135" s="333"/>
      <c r="AA135" s="333"/>
      <c r="AB135" s="333"/>
      <c r="AC135" s="333"/>
    </row>
    <row r="136" spans="4:29" ht="15.75" customHeight="1">
      <c r="D136" s="333"/>
      <c r="E136" s="333"/>
      <c r="F136" s="353" t="str">
        <f t="shared" si="6"/>
        <v/>
      </c>
      <c r="G136" s="354" t="str">
        <f t="shared" si="0"/>
        <v/>
      </c>
      <c r="H136" s="354" t="str">
        <f t="shared" si="1"/>
        <v/>
      </c>
      <c r="I136" s="354" t="str">
        <f t="shared" si="2"/>
        <v/>
      </c>
      <c r="J136" s="354" t="str">
        <f t="shared" si="5"/>
        <v/>
      </c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3"/>
      <c r="AA136" s="333"/>
      <c r="AB136" s="333"/>
      <c r="AC136" s="333"/>
    </row>
    <row r="137" spans="4:29" ht="15.75" customHeight="1">
      <c r="D137" s="333"/>
      <c r="E137" s="333"/>
      <c r="F137" s="353" t="str">
        <f t="shared" si="6"/>
        <v/>
      </c>
      <c r="G137" s="354" t="str">
        <f t="shared" si="0"/>
        <v/>
      </c>
      <c r="H137" s="354" t="str">
        <f t="shared" si="1"/>
        <v/>
      </c>
      <c r="I137" s="354" t="str">
        <f t="shared" si="2"/>
        <v/>
      </c>
      <c r="J137" s="354" t="str">
        <f t="shared" si="5"/>
        <v/>
      </c>
      <c r="K137" s="333"/>
      <c r="L137" s="333"/>
      <c r="M137" s="333"/>
      <c r="N137" s="333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  <c r="Z137" s="333"/>
      <c r="AA137" s="333"/>
      <c r="AB137" s="333"/>
      <c r="AC137" s="333"/>
    </row>
    <row r="138" spans="4:29" ht="15.75" customHeight="1">
      <c r="D138" s="333"/>
      <c r="E138" s="333"/>
      <c r="F138" s="353" t="str">
        <f t="shared" si="6"/>
        <v/>
      </c>
      <c r="G138" s="354" t="str">
        <f t="shared" si="0"/>
        <v/>
      </c>
      <c r="H138" s="354" t="str">
        <f t="shared" si="1"/>
        <v/>
      </c>
      <c r="I138" s="354" t="str">
        <f t="shared" si="2"/>
        <v/>
      </c>
      <c r="J138" s="354" t="str">
        <f t="shared" si="5"/>
        <v/>
      </c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</row>
    <row r="139" spans="4:29" ht="15.75" customHeight="1">
      <c r="D139" s="333"/>
      <c r="E139" s="333"/>
      <c r="F139" s="353" t="str">
        <f t="shared" si="6"/>
        <v/>
      </c>
      <c r="G139" s="354" t="str">
        <f t="shared" si="0"/>
        <v/>
      </c>
      <c r="H139" s="354" t="str">
        <f t="shared" si="1"/>
        <v/>
      </c>
      <c r="I139" s="354" t="str">
        <f t="shared" si="2"/>
        <v/>
      </c>
      <c r="J139" s="354" t="str">
        <f t="shared" si="5"/>
        <v/>
      </c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</row>
    <row r="140" spans="4:29" ht="15.75" customHeight="1">
      <c r="D140" s="333"/>
      <c r="E140" s="333"/>
      <c r="F140" s="353" t="str">
        <f t="shared" si="6"/>
        <v/>
      </c>
      <c r="G140" s="354" t="str">
        <f t="shared" si="0"/>
        <v/>
      </c>
      <c r="H140" s="354" t="str">
        <f t="shared" si="1"/>
        <v/>
      </c>
      <c r="I140" s="354" t="str">
        <f t="shared" si="2"/>
        <v/>
      </c>
      <c r="J140" s="354" t="str">
        <f t="shared" si="5"/>
        <v/>
      </c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</row>
    <row r="141" spans="4:29" ht="15.75" customHeight="1">
      <c r="D141" s="333"/>
      <c r="E141" s="333"/>
      <c r="F141" s="353" t="str">
        <f t="shared" si="6"/>
        <v/>
      </c>
      <c r="G141" s="354" t="str">
        <f t="shared" si="0"/>
        <v/>
      </c>
      <c r="H141" s="354" t="str">
        <f t="shared" si="1"/>
        <v/>
      </c>
      <c r="I141" s="354" t="str">
        <f t="shared" si="2"/>
        <v/>
      </c>
      <c r="J141" s="354" t="str">
        <f t="shared" ref="J141:J204" si="7">IF(F141&gt;$G$8,"",J140-I141)</f>
        <v/>
      </c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</row>
    <row r="142" spans="4:29" ht="15.75" customHeight="1">
      <c r="D142" s="333"/>
      <c r="E142" s="333"/>
      <c r="F142" s="353" t="str">
        <f t="shared" ref="F142:F205" si="8">IF(OR(F141=$G$8,F141=""),"",IF(ISNUMBER(F141),F141+1,1))</f>
        <v/>
      </c>
      <c r="G142" s="354" t="str">
        <f t="shared" si="0"/>
        <v/>
      </c>
      <c r="H142" s="354" t="str">
        <f t="shared" si="1"/>
        <v/>
      </c>
      <c r="I142" s="354" t="str">
        <f t="shared" si="2"/>
        <v/>
      </c>
      <c r="J142" s="354" t="str">
        <f t="shared" si="7"/>
        <v/>
      </c>
      <c r="K142" s="333"/>
      <c r="L142" s="333"/>
      <c r="M142" s="333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</row>
    <row r="143" spans="4:29" ht="15.75" customHeight="1">
      <c r="D143" s="333"/>
      <c r="E143" s="333"/>
      <c r="F143" s="353" t="str">
        <f t="shared" si="8"/>
        <v/>
      </c>
      <c r="G143" s="354" t="str">
        <f t="shared" si="0"/>
        <v/>
      </c>
      <c r="H143" s="354" t="str">
        <f t="shared" si="1"/>
        <v/>
      </c>
      <c r="I143" s="354" t="str">
        <f t="shared" si="2"/>
        <v/>
      </c>
      <c r="J143" s="354" t="str">
        <f t="shared" si="7"/>
        <v/>
      </c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</row>
    <row r="144" spans="4:29" ht="15.75" customHeight="1">
      <c r="D144" s="333"/>
      <c r="E144" s="333"/>
      <c r="F144" s="353" t="str">
        <f t="shared" si="8"/>
        <v/>
      </c>
      <c r="G144" s="354" t="str">
        <f t="shared" si="0"/>
        <v/>
      </c>
      <c r="H144" s="354" t="str">
        <f t="shared" si="1"/>
        <v/>
      </c>
      <c r="I144" s="354" t="str">
        <f t="shared" si="2"/>
        <v/>
      </c>
      <c r="J144" s="354" t="str">
        <f t="shared" si="7"/>
        <v/>
      </c>
      <c r="K144" s="333"/>
      <c r="L144" s="333"/>
      <c r="M144" s="333"/>
      <c r="N144" s="333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</row>
    <row r="145" spans="4:29" ht="15.75" customHeight="1">
      <c r="D145" s="333"/>
      <c r="E145" s="333"/>
      <c r="F145" s="353" t="str">
        <f t="shared" si="8"/>
        <v/>
      </c>
      <c r="G145" s="354" t="str">
        <f t="shared" si="0"/>
        <v/>
      </c>
      <c r="H145" s="354" t="str">
        <f t="shared" si="1"/>
        <v/>
      </c>
      <c r="I145" s="354" t="str">
        <f t="shared" si="2"/>
        <v/>
      </c>
      <c r="J145" s="354" t="str">
        <f t="shared" si="7"/>
        <v/>
      </c>
      <c r="K145" s="333"/>
      <c r="L145" s="333"/>
      <c r="M145" s="333"/>
      <c r="N145" s="333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  <c r="Z145" s="333"/>
      <c r="AA145" s="333"/>
      <c r="AB145" s="333"/>
      <c r="AC145" s="333"/>
    </row>
    <row r="146" spans="4:29" ht="15.75" customHeight="1">
      <c r="D146" s="333"/>
      <c r="E146" s="333"/>
      <c r="F146" s="353" t="str">
        <f t="shared" si="8"/>
        <v/>
      </c>
      <c r="G146" s="354" t="str">
        <f t="shared" si="0"/>
        <v/>
      </c>
      <c r="H146" s="354" t="str">
        <f t="shared" si="1"/>
        <v/>
      </c>
      <c r="I146" s="354" t="str">
        <f t="shared" si="2"/>
        <v/>
      </c>
      <c r="J146" s="354" t="str">
        <f t="shared" si="7"/>
        <v/>
      </c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</row>
    <row r="147" spans="4:29" ht="15.75" customHeight="1">
      <c r="D147" s="333"/>
      <c r="E147" s="333"/>
      <c r="F147" s="353" t="str">
        <f t="shared" si="8"/>
        <v/>
      </c>
      <c r="G147" s="354" t="str">
        <f t="shared" si="0"/>
        <v/>
      </c>
      <c r="H147" s="354" t="str">
        <f t="shared" si="1"/>
        <v/>
      </c>
      <c r="I147" s="354" t="str">
        <f t="shared" si="2"/>
        <v/>
      </c>
      <c r="J147" s="354" t="str">
        <f t="shared" si="7"/>
        <v/>
      </c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</row>
    <row r="148" spans="4:29" ht="15.75" customHeight="1">
      <c r="D148" s="333"/>
      <c r="E148" s="333"/>
      <c r="F148" s="353" t="str">
        <f t="shared" si="8"/>
        <v/>
      </c>
      <c r="G148" s="354" t="str">
        <f t="shared" si="0"/>
        <v/>
      </c>
      <c r="H148" s="354" t="str">
        <f t="shared" si="1"/>
        <v/>
      </c>
      <c r="I148" s="354" t="str">
        <f t="shared" si="2"/>
        <v/>
      </c>
      <c r="J148" s="354" t="str">
        <f t="shared" si="7"/>
        <v/>
      </c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</row>
    <row r="149" spans="4:29" ht="15.75" customHeight="1">
      <c r="D149" s="333"/>
      <c r="E149" s="333"/>
      <c r="F149" s="353" t="str">
        <f t="shared" si="8"/>
        <v/>
      </c>
      <c r="G149" s="354" t="str">
        <f t="shared" si="0"/>
        <v/>
      </c>
      <c r="H149" s="354" t="str">
        <f t="shared" si="1"/>
        <v/>
      </c>
      <c r="I149" s="354" t="str">
        <f t="shared" si="2"/>
        <v/>
      </c>
      <c r="J149" s="354" t="str">
        <f t="shared" si="7"/>
        <v/>
      </c>
      <c r="K149" s="333"/>
      <c r="L149" s="333"/>
      <c r="M149" s="333"/>
      <c r="N149" s="333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  <c r="Z149" s="333"/>
      <c r="AA149" s="333"/>
      <c r="AB149" s="333"/>
      <c r="AC149" s="333"/>
    </row>
    <row r="150" spans="4:29" ht="15.75" customHeight="1">
      <c r="D150" s="333"/>
      <c r="E150" s="333"/>
      <c r="F150" s="353" t="str">
        <f t="shared" si="8"/>
        <v/>
      </c>
      <c r="G150" s="354" t="str">
        <f t="shared" si="0"/>
        <v/>
      </c>
      <c r="H150" s="354" t="str">
        <f t="shared" si="1"/>
        <v/>
      </c>
      <c r="I150" s="354" t="str">
        <f t="shared" si="2"/>
        <v/>
      </c>
      <c r="J150" s="354" t="str">
        <f t="shared" si="7"/>
        <v/>
      </c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</row>
    <row r="151" spans="4:29" ht="15.75" customHeight="1">
      <c r="D151" s="333"/>
      <c r="E151" s="333"/>
      <c r="F151" s="353" t="str">
        <f t="shared" si="8"/>
        <v/>
      </c>
      <c r="G151" s="354" t="str">
        <f t="shared" si="0"/>
        <v/>
      </c>
      <c r="H151" s="354" t="str">
        <f t="shared" si="1"/>
        <v/>
      </c>
      <c r="I151" s="354" t="str">
        <f t="shared" si="2"/>
        <v/>
      </c>
      <c r="J151" s="354" t="str">
        <f t="shared" si="7"/>
        <v/>
      </c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</row>
    <row r="152" spans="4:29" ht="15.75" customHeight="1">
      <c r="D152" s="333"/>
      <c r="E152" s="333"/>
      <c r="F152" s="353" t="str">
        <f t="shared" si="8"/>
        <v/>
      </c>
      <c r="G152" s="354" t="str">
        <f t="shared" si="0"/>
        <v/>
      </c>
      <c r="H152" s="354" t="str">
        <f t="shared" si="1"/>
        <v/>
      </c>
      <c r="I152" s="354" t="str">
        <f t="shared" si="2"/>
        <v/>
      </c>
      <c r="J152" s="354" t="str">
        <f t="shared" si="7"/>
        <v/>
      </c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</row>
    <row r="153" spans="4:29" ht="15.75" customHeight="1">
      <c r="D153" s="333"/>
      <c r="E153" s="333"/>
      <c r="F153" s="353" t="str">
        <f t="shared" si="8"/>
        <v/>
      </c>
      <c r="G153" s="354" t="str">
        <f t="shared" si="0"/>
        <v/>
      </c>
      <c r="H153" s="354" t="str">
        <f t="shared" si="1"/>
        <v/>
      </c>
      <c r="I153" s="354" t="str">
        <f t="shared" si="2"/>
        <v/>
      </c>
      <c r="J153" s="354" t="str">
        <f t="shared" si="7"/>
        <v/>
      </c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</row>
    <row r="154" spans="4:29" ht="15.75" customHeight="1">
      <c r="D154" s="333"/>
      <c r="E154" s="333"/>
      <c r="F154" s="353" t="str">
        <f t="shared" si="8"/>
        <v/>
      </c>
      <c r="G154" s="354" t="str">
        <f t="shared" si="0"/>
        <v/>
      </c>
      <c r="H154" s="354" t="str">
        <f t="shared" si="1"/>
        <v/>
      </c>
      <c r="I154" s="354" t="str">
        <f t="shared" si="2"/>
        <v/>
      </c>
      <c r="J154" s="354" t="str">
        <f t="shared" si="7"/>
        <v/>
      </c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</row>
    <row r="155" spans="4:29" ht="15.75" customHeight="1">
      <c r="D155" s="333"/>
      <c r="E155" s="333"/>
      <c r="F155" s="353" t="str">
        <f t="shared" si="8"/>
        <v/>
      </c>
      <c r="G155" s="354" t="str">
        <f t="shared" si="0"/>
        <v/>
      </c>
      <c r="H155" s="354" t="str">
        <f t="shared" si="1"/>
        <v/>
      </c>
      <c r="I155" s="354" t="str">
        <f t="shared" si="2"/>
        <v/>
      </c>
      <c r="J155" s="354" t="str">
        <f t="shared" si="7"/>
        <v/>
      </c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</row>
    <row r="156" spans="4:29" ht="15.75" customHeight="1">
      <c r="D156" s="333"/>
      <c r="E156" s="333"/>
      <c r="F156" s="353" t="str">
        <f t="shared" si="8"/>
        <v/>
      </c>
      <c r="G156" s="354" t="str">
        <f t="shared" si="0"/>
        <v/>
      </c>
      <c r="H156" s="354" t="str">
        <f t="shared" si="1"/>
        <v/>
      </c>
      <c r="I156" s="354" t="str">
        <f t="shared" si="2"/>
        <v/>
      </c>
      <c r="J156" s="354" t="str">
        <f t="shared" si="7"/>
        <v/>
      </c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</row>
    <row r="157" spans="4:29" ht="15.75" customHeight="1">
      <c r="D157" s="333"/>
      <c r="E157" s="333"/>
      <c r="F157" s="353" t="str">
        <f t="shared" si="8"/>
        <v/>
      </c>
      <c r="G157" s="354" t="str">
        <f t="shared" si="0"/>
        <v/>
      </c>
      <c r="H157" s="354" t="str">
        <f t="shared" si="1"/>
        <v/>
      </c>
      <c r="I157" s="354" t="str">
        <f t="shared" si="2"/>
        <v/>
      </c>
      <c r="J157" s="354" t="str">
        <f t="shared" si="7"/>
        <v/>
      </c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</row>
    <row r="158" spans="4:29" ht="15.75" customHeight="1">
      <c r="D158" s="333"/>
      <c r="E158" s="333"/>
      <c r="F158" s="353" t="str">
        <f t="shared" si="8"/>
        <v/>
      </c>
      <c r="G158" s="354" t="str">
        <f t="shared" si="0"/>
        <v/>
      </c>
      <c r="H158" s="354" t="str">
        <f t="shared" si="1"/>
        <v/>
      </c>
      <c r="I158" s="354" t="str">
        <f t="shared" si="2"/>
        <v/>
      </c>
      <c r="J158" s="354" t="str">
        <f t="shared" si="7"/>
        <v/>
      </c>
      <c r="K158" s="333"/>
      <c r="L158" s="333"/>
      <c r="M158" s="333"/>
      <c r="N158" s="333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</row>
    <row r="159" spans="4:29" ht="15.75" customHeight="1">
      <c r="D159" s="333"/>
      <c r="E159" s="333"/>
      <c r="F159" s="353" t="str">
        <f t="shared" si="8"/>
        <v/>
      </c>
      <c r="G159" s="354" t="str">
        <f t="shared" si="0"/>
        <v/>
      </c>
      <c r="H159" s="354" t="str">
        <f t="shared" si="1"/>
        <v/>
      </c>
      <c r="I159" s="354" t="str">
        <f t="shared" si="2"/>
        <v/>
      </c>
      <c r="J159" s="354" t="str">
        <f t="shared" si="7"/>
        <v/>
      </c>
      <c r="K159" s="333"/>
      <c r="L159" s="333"/>
      <c r="M159" s="333"/>
      <c r="N159" s="333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  <c r="Z159" s="333"/>
      <c r="AA159" s="333"/>
      <c r="AB159" s="333"/>
      <c r="AC159" s="333"/>
    </row>
    <row r="160" spans="4:29" ht="15.75" customHeight="1">
      <c r="D160" s="333"/>
      <c r="E160" s="333"/>
      <c r="F160" s="353" t="str">
        <f t="shared" si="8"/>
        <v/>
      </c>
      <c r="G160" s="354" t="str">
        <f t="shared" si="0"/>
        <v/>
      </c>
      <c r="H160" s="354" t="str">
        <f t="shared" si="1"/>
        <v/>
      </c>
      <c r="I160" s="354" t="str">
        <f t="shared" si="2"/>
        <v/>
      </c>
      <c r="J160" s="354" t="str">
        <f t="shared" si="7"/>
        <v/>
      </c>
      <c r="K160" s="333"/>
      <c r="L160" s="333"/>
      <c r="M160" s="333"/>
      <c r="N160" s="333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  <c r="Z160" s="333"/>
      <c r="AA160" s="333"/>
      <c r="AB160" s="333"/>
      <c r="AC160" s="333"/>
    </row>
    <row r="161" spans="4:29" ht="15.75" customHeight="1">
      <c r="D161" s="333"/>
      <c r="E161" s="333"/>
      <c r="F161" s="353" t="str">
        <f t="shared" si="8"/>
        <v/>
      </c>
      <c r="G161" s="354" t="str">
        <f t="shared" si="0"/>
        <v/>
      </c>
      <c r="H161" s="354" t="str">
        <f t="shared" si="1"/>
        <v/>
      </c>
      <c r="I161" s="354" t="str">
        <f t="shared" si="2"/>
        <v/>
      </c>
      <c r="J161" s="354" t="str">
        <f t="shared" si="7"/>
        <v/>
      </c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</row>
    <row r="162" spans="4:29" ht="15.75" customHeight="1">
      <c r="D162" s="333"/>
      <c r="E162" s="333"/>
      <c r="F162" s="353" t="str">
        <f t="shared" si="8"/>
        <v/>
      </c>
      <c r="G162" s="354" t="str">
        <f t="shared" si="0"/>
        <v/>
      </c>
      <c r="H162" s="354" t="str">
        <f t="shared" si="1"/>
        <v/>
      </c>
      <c r="I162" s="354" t="str">
        <f t="shared" si="2"/>
        <v/>
      </c>
      <c r="J162" s="354" t="str">
        <f t="shared" si="7"/>
        <v/>
      </c>
      <c r="K162" s="333"/>
      <c r="L162" s="333"/>
      <c r="M162" s="333"/>
      <c r="N162" s="333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  <c r="Z162" s="333"/>
      <c r="AA162" s="333"/>
      <c r="AB162" s="333"/>
      <c r="AC162" s="333"/>
    </row>
    <row r="163" spans="4:29" ht="15.75" customHeight="1">
      <c r="D163" s="333"/>
      <c r="E163" s="333"/>
      <c r="F163" s="353" t="str">
        <f t="shared" si="8"/>
        <v/>
      </c>
      <c r="G163" s="354" t="str">
        <f t="shared" si="0"/>
        <v/>
      </c>
      <c r="H163" s="354" t="str">
        <f t="shared" si="1"/>
        <v/>
      </c>
      <c r="I163" s="354" t="str">
        <f t="shared" si="2"/>
        <v/>
      </c>
      <c r="J163" s="354" t="str">
        <f t="shared" si="7"/>
        <v/>
      </c>
      <c r="K163" s="333"/>
      <c r="L163" s="333"/>
      <c r="M163" s="333"/>
      <c r="N163" s="333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  <c r="Z163" s="333"/>
      <c r="AA163" s="333"/>
      <c r="AB163" s="333"/>
      <c r="AC163" s="333"/>
    </row>
    <row r="164" spans="4:29" ht="15.75" customHeight="1">
      <c r="D164" s="333"/>
      <c r="E164" s="333"/>
      <c r="F164" s="353" t="str">
        <f t="shared" si="8"/>
        <v/>
      </c>
      <c r="G164" s="354" t="str">
        <f t="shared" si="0"/>
        <v/>
      </c>
      <c r="H164" s="354" t="str">
        <f t="shared" si="1"/>
        <v/>
      </c>
      <c r="I164" s="354" t="str">
        <f t="shared" si="2"/>
        <v/>
      </c>
      <c r="J164" s="354" t="str">
        <f t="shared" si="7"/>
        <v/>
      </c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</row>
    <row r="165" spans="4:29" ht="15.75" customHeight="1">
      <c r="D165" s="333"/>
      <c r="E165" s="333"/>
      <c r="F165" s="353" t="str">
        <f t="shared" si="8"/>
        <v/>
      </c>
      <c r="G165" s="354" t="str">
        <f t="shared" si="0"/>
        <v/>
      </c>
      <c r="H165" s="354" t="str">
        <f t="shared" si="1"/>
        <v/>
      </c>
      <c r="I165" s="354" t="str">
        <f t="shared" si="2"/>
        <v/>
      </c>
      <c r="J165" s="354" t="str">
        <f t="shared" si="7"/>
        <v/>
      </c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</row>
    <row r="166" spans="4:29" ht="15.75" customHeight="1">
      <c r="D166" s="333"/>
      <c r="E166" s="333"/>
      <c r="F166" s="353" t="str">
        <f t="shared" si="8"/>
        <v/>
      </c>
      <c r="G166" s="354" t="str">
        <f t="shared" si="0"/>
        <v/>
      </c>
      <c r="H166" s="354" t="str">
        <f t="shared" si="1"/>
        <v/>
      </c>
      <c r="I166" s="354" t="str">
        <f t="shared" si="2"/>
        <v/>
      </c>
      <c r="J166" s="354" t="str">
        <f t="shared" si="7"/>
        <v/>
      </c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</row>
    <row r="167" spans="4:29" ht="15.75" customHeight="1">
      <c r="D167" s="333"/>
      <c r="E167" s="333"/>
      <c r="F167" s="353" t="str">
        <f t="shared" si="8"/>
        <v/>
      </c>
      <c r="G167" s="354" t="str">
        <f t="shared" si="0"/>
        <v/>
      </c>
      <c r="H167" s="354" t="str">
        <f t="shared" si="1"/>
        <v/>
      </c>
      <c r="I167" s="354" t="str">
        <f t="shared" si="2"/>
        <v/>
      </c>
      <c r="J167" s="354" t="str">
        <f t="shared" si="7"/>
        <v/>
      </c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</row>
    <row r="168" spans="4:29" ht="15.75" customHeight="1">
      <c r="D168" s="333"/>
      <c r="E168" s="333"/>
      <c r="F168" s="353" t="str">
        <f t="shared" si="8"/>
        <v/>
      </c>
      <c r="G168" s="354" t="str">
        <f t="shared" si="0"/>
        <v/>
      </c>
      <c r="H168" s="354" t="str">
        <f t="shared" si="1"/>
        <v/>
      </c>
      <c r="I168" s="354" t="str">
        <f t="shared" si="2"/>
        <v/>
      </c>
      <c r="J168" s="354" t="str">
        <f t="shared" si="7"/>
        <v/>
      </c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</row>
    <row r="169" spans="4:29" ht="15.75" customHeight="1">
      <c r="D169" s="333"/>
      <c r="E169" s="333"/>
      <c r="F169" s="353" t="str">
        <f t="shared" si="8"/>
        <v/>
      </c>
      <c r="G169" s="354" t="str">
        <f t="shared" si="0"/>
        <v/>
      </c>
      <c r="H169" s="354" t="str">
        <f t="shared" si="1"/>
        <v/>
      </c>
      <c r="I169" s="354" t="str">
        <f t="shared" si="2"/>
        <v/>
      </c>
      <c r="J169" s="354" t="str">
        <f t="shared" si="7"/>
        <v/>
      </c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</row>
    <row r="170" spans="4:29" ht="15.75" customHeight="1">
      <c r="D170" s="333"/>
      <c r="E170" s="333"/>
      <c r="F170" s="353" t="str">
        <f t="shared" si="8"/>
        <v/>
      </c>
      <c r="G170" s="354" t="str">
        <f t="shared" si="0"/>
        <v/>
      </c>
      <c r="H170" s="354" t="str">
        <f t="shared" si="1"/>
        <v/>
      </c>
      <c r="I170" s="354" t="str">
        <f t="shared" si="2"/>
        <v/>
      </c>
      <c r="J170" s="354" t="str">
        <f t="shared" si="7"/>
        <v/>
      </c>
      <c r="K170" s="333"/>
      <c r="L170" s="333"/>
      <c r="M170" s="333"/>
      <c r="N170" s="333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</row>
    <row r="171" spans="4:29" ht="15.75" customHeight="1">
      <c r="D171" s="333"/>
      <c r="E171" s="333"/>
      <c r="F171" s="353" t="str">
        <f t="shared" si="8"/>
        <v/>
      </c>
      <c r="G171" s="354" t="str">
        <f t="shared" si="0"/>
        <v/>
      </c>
      <c r="H171" s="354" t="str">
        <f t="shared" si="1"/>
        <v/>
      </c>
      <c r="I171" s="354" t="str">
        <f t="shared" si="2"/>
        <v/>
      </c>
      <c r="J171" s="354" t="str">
        <f t="shared" si="7"/>
        <v/>
      </c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</row>
    <row r="172" spans="4:29" ht="15.75" customHeight="1">
      <c r="D172" s="333"/>
      <c r="E172" s="333"/>
      <c r="F172" s="353" t="str">
        <f t="shared" si="8"/>
        <v/>
      </c>
      <c r="G172" s="354" t="str">
        <f t="shared" si="0"/>
        <v/>
      </c>
      <c r="H172" s="354" t="str">
        <f t="shared" si="1"/>
        <v/>
      </c>
      <c r="I172" s="354" t="str">
        <f t="shared" si="2"/>
        <v/>
      </c>
      <c r="J172" s="354" t="str">
        <f t="shared" si="7"/>
        <v/>
      </c>
      <c r="K172" s="333"/>
      <c r="L172" s="333"/>
      <c r="M172" s="333"/>
      <c r="N172" s="333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  <c r="Z172" s="333"/>
      <c r="AA172" s="333"/>
      <c r="AB172" s="333"/>
      <c r="AC172" s="333"/>
    </row>
    <row r="173" spans="4:29" ht="15.75" customHeight="1">
      <c r="D173" s="333"/>
      <c r="E173" s="333"/>
      <c r="F173" s="353" t="str">
        <f t="shared" si="8"/>
        <v/>
      </c>
      <c r="G173" s="354" t="str">
        <f t="shared" si="0"/>
        <v/>
      </c>
      <c r="H173" s="354" t="str">
        <f t="shared" si="1"/>
        <v/>
      </c>
      <c r="I173" s="354" t="str">
        <f t="shared" si="2"/>
        <v/>
      </c>
      <c r="J173" s="354" t="str">
        <f t="shared" si="7"/>
        <v/>
      </c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</row>
    <row r="174" spans="4:29" ht="15.75" customHeight="1">
      <c r="D174" s="333"/>
      <c r="E174" s="333"/>
      <c r="F174" s="353" t="str">
        <f t="shared" si="8"/>
        <v/>
      </c>
      <c r="G174" s="354" t="str">
        <f t="shared" si="0"/>
        <v/>
      </c>
      <c r="H174" s="354" t="str">
        <f t="shared" si="1"/>
        <v/>
      </c>
      <c r="I174" s="354" t="str">
        <f t="shared" si="2"/>
        <v/>
      </c>
      <c r="J174" s="354" t="str">
        <f t="shared" si="7"/>
        <v/>
      </c>
      <c r="K174" s="333"/>
      <c r="L174" s="333"/>
      <c r="M174" s="333"/>
      <c r="N174" s="333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  <c r="Z174" s="333"/>
      <c r="AA174" s="333"/>
      <c r="AB174" s="333"/>
      <c r="AC174" s="333"/>
    </row>
    <row r="175" spans="4:29" ht="15.75" customHeight="1">
      <c r="D175" s="333"/>
      <c r="E175" s="333"/>
      <c r="F175" s="353" t="str">
        <f t="shared" si="8"/>
        <v/>
      </c>
      <c r="G175" s="354" t="str">
        <f t="shared" si="0"/>
        <v/>
      </c>
      <c r="H175" s="354" t="str">
        <f t="shared" si="1"/>
        <v/>
      </c>
      <c r="I175" s="354" t="str">
        <f t="shared" si="2"/>
        <v/>
      </c>
      <c r="J175" s="354" t="str">
        <f t="shared" si="7"/>
        <v/>
      </c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</row>
    <row r="176" spans="4:29" ht="15.75" customHeight="1">
      <c r="D176" s="333"/>
      <c r="E176" s="333"/>
      <c r="F176" s="353" t="str">
        <f t="shared" si="8"/>
        <v/>
      </c>
      <c r="G176" s="354" t="str">
        <f t="shared" si="0"/>
        <v/>
      </c>
      <c r="H176" s="354" t="str">
        <f t="shared" si="1"/>
        <v/>
      </c>
      <c r="I176" s="354" t="str">
        <f t="shared" si="2"/>
        <v/>
      </c>
      <c r="J176" s="354" t="str">
        <f t="shared" si="7"/>
        <v/>
      </c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</row>
    <row r="177" spans="4:29" ht="15.75" customHeight="1">
      <c r="D177" s="333"/>
      <c r="E177" s="333"/>
      <c r="F177" s="353" t="str">
        <f t="shared" si="8"/>
        <v/>
      </c>
      <c r="G177" s="354" t="str">
        <f t="shared" si="0"/>
        <v/>
      </c>
      <c r="H177" s="354" t="str">
        <f t="shared" si="1"/>
        <v/>
      </c>
      <c r="I177" s="354" t="str">
        <f t="shared" si="2"/>
        <v/>
      </c>
      <c r="J177" s="354" t="str">
        <f t="shared" si="7"/>
        <v/>
      </c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</row>
    <row r="178" spans="4:29" ht="15.75" customHeight="1">
      <c r="D178" s="333"/>
      <c r="E178" s="333"/>
      <c r="F178" s="353" t="str">
        <f t="shared" si="8"/>
        <v/>
      </c>
      <c r="G178" s="354" t="str">
        <f t="shared" si="0"/>
        <v/>
      </c>
      <c r="H178" s="354" t="str">
        <f t="shared" si="1"/>
        <v/>
      </c>
      <c r="I178" s="354" t="str">
        <f t="shared" si="2"/>
        <v/>
      </c>
      <c r="J178" s="354" t="str">
        <f t="shared" si="7"/>
        <v/>
      </c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</row>
    <row r="179" spans="4:29" ht="15.75" customHeight="1">
      <c r="D179" s="333"/>
      <c r="E179" s="333"/>
      <c r="F179" s="353" t="str">
        <f t="shared" si="8"/>
        <v/>
      </c>
      <c r="G179" s="354" t="str">
        <f t="shared" si="0"/>
        <v/>
      </c>
      <c r="H179" s="354" t="str">
        <f t="shared" si="1"/>
        <v/>
      </c>
      <c r="I179" s="354" t="str">
        <f t="shared" si="2"/>
        <v/>
      </c>
      <c r="J179" s="354" t="str">
        <f t="shared" si="7"/>
        <v/>
      </c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</row>
    <row r="180" spans="4:29" ht="15.75" customHeight="1">
      <c r="D180" s="333"/>
      <c r="E180" s="333"/>
      <c r="F180" s="353" t="str">
        <f t="shared" si="8"/>
        <v/>
      </c>
      <c r="G180" s="354" t="str">
        <f t="shared" si="0"/>
        <v/>
      </c>
      <c r="H180" s="354" t="str">
        <f t="shared" si="1"/>
        <v/>
      </c>
      <c r="I180" s="354" t="str">
        <f t="shared" si="2"/>
        <v/>
      </c>
      <c r="J180" s="354" t="str">
        <f t="shared" si="7"/>
        <v/>
      </c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</row>
    <row r="181" spans="4:29" ht="15.75" customHeight="1">
      <c r="D181" s="333"/>
      <c r="E181" s="333"/>
      <c r="F181" s="353" t="str">
        <f t="shared" si="8"/>
        <v/>
      </c>
      <c r="G181" s="354" t="str">
        <f t="shared" si="0"/>
        <v/>
      </c>
      <c r="H181" s="354" t="str">
        <f t="shared" si="1"/>
        <v/>
      </c>
      <c r="I181" s="354" t="str">
        <f t="shared" si="2"/>
        <v/>
      </c>
      <c r="J181" s="354" t="str">
        <f t="shared" si="7"/>
        <v/>
      </c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</row>
    <row r="182" spans="4:29" ht="15.75" customHeight="1">
      <c r="D182" s="333"/>
      <c r="E182" s="333"/>
      <c r="F182" s="353" t="str">
        <f t="shared" si="8"/>
        <v/>
      </c>
      <c r="G182" s="354" t="str">
        <f t="shared" si="0"/>
        <v/>
      </c>
      <c r="H182" s="354" t="str">
        <f t="shared" si="1"/>
        <v/>
      </c>
      <c r="I182" s="354" t="str">
        <f t="shared" si="2"/>
        <v/>
      </c>
      <c r="J182" s="354" t="str">
        <f t="shared" si="7"/>
        <v/>
      </c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</row>
    <row r="183" spans="4:29" ht="15.75" customHeight="1">
      <c r="D183" s="333"/>
      <c r="E183" s="333"/>
      <c r="F183" s="353" t="str">
        <f t="shared" si="8"/>
        <v/>
      </c>
      <c r="G183" s="354" t="str">
        <f t="shared" si="0"/>
        <v/>
      </c>
      <c r="H183" s="354" t="str">
        <f t="shared" si="1"/>
        <v/>
      </c>
      <c r="I183" s="354" t="str">
        <f t="shared" si="2"/>
        <v/>
      </c>
      <c r="J183" s="354" t="str">
        <f t="shared" si="7"/>
        <v/>
      </c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</row>
    <row r="184" spans="4:29" ht="15.75" customHeight="1">
      <c r="D184" s="333"/>
      <c r="E184" s="333"/>
      <c r="F184" s="353" t="str">
        <f t="shared" si="8"/>
        <v/>
      </c>
      <c r="G184" s="354" t="str">
        <f t="shared" si="0"/>
        <v/>
      </c>
      <c r="H184" s="354" t="str">
        <f t="shared" si="1"/>
        <v/>
      </c>
      <c r="I184" s="354" t="str">
        <f t="shared" si="2"/>
        <v/>
      </c>
      <c r="J184" s="354" t="str">
        <f t="shared" si="7"/>
        <v/>
      </c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</row>
    <row r="185" spans="4:29" ht="15.75" customHeight="1">
      <c r="D185" s="333"/>
      <c r="E185" s="333"/>
      <c r="F185" s="353" t="str">
        <f t="shared" si="8"/>
        <v/>
      </c>
      <c r="G185" s="354" t="str">
        <f t="shared" si="0"/>
        <v/>
      </c>
      <c r="H185" s="354" t="str">
        <f t="shared" si="1"/>
        <v/>
      </c>
      <c r="I185" s="354" t="str">
        <f t="shared" si="2"/>
        <v/>
      </c>
      <c r="J185" s="354" t="str">
        <f t="shared" si="7"/>
        <v/>
      </c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</row>
    <row r="186" spans="4:29" ht="15.75" customHeight="1">
      <c r="D186" s="333"/>
      <c r="E186" s="333"/>
      <c r="F186" s="353" t="str">
        <f t="shared" si="8"/>
        <v/>
      </c>
      <c r="G186" s="354" t="str">
        <f t="shared" si="0"/>
        <v/>
      </c>
      <c r="H186" s="354" t="str">
        <f t="shared" si="1"/>
        <v/>
      </c>
      <c r="I186" s="354" t="str">
        <f t="shared" si="2"/>
        <v/>
      </c>
      <c r="J186" s="354" t="str">
        <f t="shared" si="7"/>
        <v/>
      </c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</row>
    <row r="187" spans="4:29" ht="15.75" customHeight="1">
      <c r="D187" s="333"/>
      <c r="E187" s="333"/>
      <c r="F187" s="353" t="str">
        <f t="shared" si="8"/>
        <v/>
      </c>
      <c r="G187" s="354" t="str">
        <f t="shared" si="0"/>
        <v/>
      </c>
      <c r="H187" s="354" t="str">
        <f t="shared" si="1"/>
        <v/>
      </c>
      <c r="I187" s="354" t="str">
        <f t="shared" si="2"/>
        <v/>
      </c>
      <c r="J187" s="354" t="str">
        <f t="shared" si="7"/>
        <v/>
      </c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</row>
    <row r="188" spans="4:29" ht="15.75" customHeight="1">
      <c r="D188" s="333"/>
      <c r="E188" s="333"/>
      <c r="F188" s="353" t="str">
        <f t="shared" si="8"/>
        <v/>
      </c>
      <c r="G188" s="354" t="str">
        <f t="shared" si="0"/>
        <v/>
      </c>
      <c r="H188" s="354" t="str">
        <f t="shared" si="1"/>
        <v/>
      </c>
      <c r="I188" s="354" t="str">
        <f t="shared" si="2"/>
        <v/>
      </c>
      <c r="J188" s="354" t="str">
        <f t="shared" si="7"/>
        <v/>
      </c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</row>
    <row r="189" spans="4:29" ht="15.75" customHeight="1">
      <c r="D189" s="333"/>
      <c r="E189" s="333"/>
      <c r="F189" s="353" t="str">
        <f t="shared" si="8"/>
        <v/>
      </c>
      <c r="G189" s="354" t="str">
        <f t="shared" si="0"/>
        <v/>
      </c>
      <c r="H189" s="354" t="str">
        <f t="shared" si="1"/>
        <v/>
      </c>
      <c r="I189" s="354" t="str">
        <f t="shared" si="2"/>
        <v/>
      </c>
      <c r="J189" s="354" t="str">
        <f t="shared" si="7"/>
        <v/>
      </c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</row>
    <row r="190" spans="4:29" ht="15.75" customHeight="1">
      <c r="D190" s="333"/>
      <c r="E190" s="333"/>
      <c r="F190" s="353" t="str">
        <f t="shared" si="8"/>
        <v/>
      </c>
      <c r="G190" s="354" t="str">
        <f t="shared" si="0"/>
        <v/>
      </c>
      <c r="H190" s="354" t="str">
        <f t="shared" si="1"/>
        <v/>
      </c>
      <c r="I190" s="354" t="str">
        <f t="shared" si="2"/>
        <v/>
      </c>
      <c r="J190" s="354" t="str">
        <f t="shared" si="7"/>
        <v/>
      </c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</row>
    <row r="191" spans="4:29" ht="15.75" customHeight="1">
      <c r="D191" s="333"/>
      <c r="E191" s="333"/>
      <c r="F191" s="353" t="str">
        <f t="shared" si="8"/>
        <v/>
      </c>
      <c r="G191" s="354" t="str">
        <f t="shared" si="0"/>
        <v/>
      </c>
      <c r="H191" s="354" t="str">
        <f t="shared" si="1"/>
        <v/>
      </c>
      <c r="I191" s="354" t="str">
        <f t="shared" si="2"/>
        <v/>
      </c>
      <c r="J191" s="354" t="str">
        <f t="shared" si="7"/>
        <v/>
      </c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</row>
    <row r="192" spans="4:29" ht="15.75" customHeight="1">
      <c r="D192" s="333"/>
      <c r="E192" s="333"/>
      <c r="F192" s="353" t="str">
        <f t="shared" si="8"/>
        <v/>
      </c>
      <c r="G192" s="354" t="str">
        <f t="shared" si="0"/>
        <v/>
      </c>
      <c r="H192" s="354" t="str">
        <f t="shared" si="1"/>
        <v/>
      </c>
      <c r="I192" s="354" t="str">
        <f t="shared" si="2"/>
        <v/>
      </c>
      <c r="J192" s="354" t="str">
        <f t="shared" si="7"/>
        <v/>
      </c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</row>
    <row r="193" spans="4:29" ht="15.75" customHeight="1">
      <c r="D193" s="333"/>
      <c r="E193" s="333"/>
      <c r="F193" s="353" t="str">
        <f t="shared" si="8"/>
        <v/>
      </c>
      <c r="G193" s="354" t="str">
        <f t="shared" si="0"/>
        <v/>
      </c>
      <c r="H193" s="354" t="str">
        <f t="shared" si="1"/>
        <v/>
      </c>
      <c r="I193" s="354" t="str">
        <f t="shared" si="2"/>
        <v/>
      </c>
      <c r="J193" s="354" t="str">
        <f t="shared" si="7"/>
        <v/>
      </c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</row>
    <row r="194" spans="4:29" ht="15.75" customHeight="1">
      <c r="D194" s="333"/>
      <c r="E194" s="333"/>
      <c r="F194" s="353" t="str">
        <f t="shared" si="8"/>
        <v/>
      </c>
      <c r="G194" s="354" t="str">
        <f t="shared" si="0"/>
        <v/>
      </c>
      <c r="H194" s="354" t="str">
        <f t="shared" si="1"/>
        <v/>
      </c>
      <c r="I194" s="354" t="str">
        <f t="shared" si="2"/>
        <v/>
      </c>
      <c r="J194" s="354" t="str">
        <f t="shared" si="7"/>
        <v/>
      </c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</row>
    <row r="195" spans="4:29" ht="15.75" customHeight="1">
      <c r="D195" s="333"/>
      <c r="E195" s="333"/>
      <c r="F195" s="353" t="str">
        <f t="shared" si="8"/>
        <v/>
      </c>
      <c r="G195" s="354" t="str">
        <f t="shared" si="0"/>
        <v/>
      </c>
      <c r="H195" s="354" t="str">
        <f t="shared" si="1"/>
        <v/>
      </c>
      <c r="I195" s="354" t="str">
        <f t="shared" si="2"/>
        <v/>
      </c>
      <c r="J195" s="354" t="str">
        <f t="shared" si="7"/>
        <v/>
      </c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</row>
    <row r="196" spans="4:29" ht="15.75" customHeight="1">
      <c r="D196" s="333"/>
      <c r="E196" s="333"/>
      <c r="F196" s="353" t="str">
        <f t="shared" si="8"/>
        <v/>
      </c>
      <c r="G196" s="354" t="str">
        <f t="shared" si="0"/>
        <v/>
      </c>
      <c r="H196" s="354" t="str">
        <f t="shared" si="1"/>
        <v/>
      </c>
      <c r="I196" s="354" t="str">
        <f t="shared" si="2"/>
        <v/>
      </c>
      <c r="J196" s="354" t="str">
        <f t="shared" si="7"/>
        <v/>
      </c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</row>
    <row r="197" spans="4:29" ht="15.75" customHeight="1">
      <c r="D197" s="333"/>
      <c r="E197" s="333"/>
      <c r="F197" s="353" t="str">
        <f t="shared" si="8"/>
        <v/>
      </c>
      <c r="G197" s="354" t="str">
        <f t="shared" si="0"/>
        <v/>
      </c>
      <c r="H197" s="354" t="str">
        <f t="shared" si="1"/>
        <v/>
      </c>
      <c r="I197" s="354" t="str">
        <f t="shared" si="2"/>
        <v/>
      </c>
      <c r="J197" s="354" t="str">
        <f t="shared" si="7"/>
        <v/>
      </c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</row>
    <row r="198" spans="4:29" ht="15.75" customHeight="1">
      <c r="D198" s="333"/>
      <c r="E198" s="333"/>
      <c r="F198" s="353" t="str">
        <f t="shared" si="8"/>
        <v/>
      </c>
      <c r="G198" s="354" t="str">
        <f t="shared" si="0"/>
        <v/>
      </c>
      <c r="H198" s="354" t="str">
        <f t="shared" si="1"/>
        <v/>
      </c>
      <c r="I198" s="354" t="str">
        <f t="shared" si="2"/>
        <v/>
      </c>
      <c r="J198" s="354" t="str">
        <f t="shared" si="7"/>
        <v/>
      </c>
      <c r="K198" s="333"/>
      <c r="L198" s="333"/>
      <c r="M198" s="333"/>
      <c r="N198" s="333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  <c r="Z198" s="333"/>
      <c r="AA198" s="333"/>
      <c r="AB198" s="333"/>
      <c r="AC198" s="333"/>
    </row>
    <row r="199" spans="4:29" ht="15.75" customHeight="1">
      <c r="D199" s="333"/>
      <c r="E199" s="333"/>
      <c r="F199" s="353" t="str">
        <f t="shared" si="8"/>
        <v/>
      </c>
      <c r="G199" s="354" t="str">
        <f t="shared" si="0"/>
        <v/>
      </c>
      <c r="H199" s="354" t="str">
        <f t="shared" si="1"/>
        <v/>
      </c>
      <c r="I199" s="354" t="str">
        <f t="shared" si="2"/>
        <v/>
      </c>
      <c r="J199" s="354" t="str">
        <f t="shared" si="7"/>
        <v/>
      </c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</row>
    <row r="200" spans="4:29" ht="15.75" customHeight="1">
      <c r="D200" s="333"/>
      <c r="E200" s="333"/>
      <c r="F200" s="353" t="str">
        <f t="shared" si="8"/>
        <v/>
      </c>
      <c r="G200" s="354" t="str">
        <f t="shared" si="0"/>
        <v/>
      </c>
      <c r="H200" s="354" t="str">
        <f t="shared" si="1"/>
        <v/>
      </c>
      <c r="I200" s="354" t="str">
        <f t="shared" si="2"/>
        <v/>
      </c>
      <c r="J200" s="354" t="str">
        <f t="shared" si="7"/>
        <v/>
      </c>
      <c r="K200" s="333"/>
      <c r="L200" s="333"/>
      <c r="M200" s="333"/>
      <c r="N200" s="333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  <c r="Z200" s="333"/>
      <c r="AA200" s="333"/>
      <c r="AB200" s="333"/>
      <c r="AC200" s="333"/>
    </row>
    <row r="201" spans="4:29" ht="15.75" customHeight="1">
      <c r="D201" s="333"/>
      <c r="E201" s="333"/>
      <c r="F201" s="353" t="str">
        <f t="shared" si="8"/>
        <v/>
      </c>
      <c r="G201" s="354" t="str">
        <f t="shared" si="0"/>
        <v/>
      </c>
      <c r="H201" s="354" t="str">
        <f t="shared" si="1"/>
        <v/>
      </c>
      <c r="I201" s="354" t="str">
        <f t="shared" si="2"/>
        <v/>
      </c>
      <c r="J201" s="354" t="str">
        <f t="shared" si="7"/>
        <v/>
      </c>
      <c r="K201" s="333"/>
      <c r="L201" s="333"/>
      <c r="M201" s="333"/>
      <c r="N201" s="333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  <c r="Z201" s="333"/>
      <c r="AA201" s="333"/>
      <c r="AB201" s="333"/>
      <c r="AC201" s="333"/>
    </row>
    <row r="202" spans="4:29" ht="15.75" customHeight="1">
      <c r="D202" s="333"/>
      <c r="E202" s="333"/>
      <c r="F202" s="353" t="str">
        <f t="shared" si="8"/>
        <v/>
      </c>
      <c r="G202" s="354" t="str">
        <f t="shared" si="0"/>
        <v/>
      </c>
      <c r="H202" s="354" t="str">
        <f t="shared" si="1"/>
        <v/>
      </c>
      <c r="I202" s="354" t="str">
        <f t="shared" si="2"/>
        <v/>
      </c>
      <c r="J202" s="354" t="str">
        <f t="shared" si="7"/>
        <v/>
      </c>
      <c r="K202" s="333"/>
      <c r="L202" s="333"/>
      <c r="M202" s="333"/>
      <c r="N202" s="333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  <c r="Z202" s="333"/>
      <c r="AA202" s="333"/>
      <c r="AB202" s="333"/>
      <c r="AC202" s="333"/>
    </row>
    <row r="203" spans="4:29" ht="15.75" customHeight="1">
      <c r="D203" s="333"/>
      <c r="E203" s="333"/>
      <c r="F203" s="353" t="str">
        <f t="shared" si="8"/>
        <v/>
      </c>
      <c r="G203" s="354" t="str">
        <f t="shared" si="0"/>
        <v/>
      </c>
      <c r="H203" s="354" t="str">
        <f t="shared" si="1"/>
        <v/>
      </c>
      <c r="I203" s="354" t="str">
        <f t="shared" si="2"/>
        <v/>
      </c>
      <c r="J203" s="354" t="str">
        <f t="shared" si="7"/>
        <v/>
      </c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</row>
    <row r="204" spans="4:29" ht="15.75" customHeight="1">
      <c r="D204" s="333"/>
      <c r="E204" s="333"/>
      <c r="F204" s="353" t="str">
        <f t="shared" si="8"/>
        <v/>
      </c>
      <c r="G204" s="354" t="str">
        <f t="shared" si="0"/>
        <v/>
      </c>
      <c r="H204" s="354" t="str">
        <f t="shared" si="1"/>
        <v/>
      </c>
      <c r="I204" s="354" t="str">
        <f t="shared" si="2"/>
        <v/>
      </c>
      <c r="J204" s="354" t="str">
        <f t="shared" si="7"/>
        <v/>
      </c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</row>
    <row r="205" spans="4:29" ht="15.75" customHeight="1">
      <c r="D205" s="333"/>
      <c r="E205" s="333"/>
      <c r="F205" s="353" t="str">
        <f t="shared" si="8"/>
        <v/>
      </c>
      <c r="G205" s="354" t="str">
        <f t="shared" si="0"/>
        <v/>
      </c>
      <c r="H205" s="354" t="str">
        <f t="shared" si="1"/>
        <v/>
      </c>
      <c r="I205" s="354" t="str">
        <f t="shared" si="2"/>
        <v/>
      </c>
      <c r="J205" s="354" t="str">
        <f t="shared" ref="J205:J268" si="9">IF(F205&gt;$G$8,"",J204-I205)</f>
        <v/>
      </c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</row>
    <row r="206" spans="4:29" ht="15.75" customHeight="1">
      <c r="D206" s="333"/>
      <c r="E206" s="333"/>
      <c r="F206" s="353" t="str">
        <f t="shared" ref="F206:F269" si="10">IF(OR(F205=$G$8,F205=""),"",IF(ISNUMBER(F205),F205+1,1))</f>
        <v/>
      </c>
      <c r="G206" s="354" t="str">
        <f t="shared" si="0"/>
        <v/>
      </c>
      <c r="H206" s="354" t="str">
        <f t="shared" si="1"/>
        <v/>
      </c>
      <c r="I206" s="354" t="str">
        <f t="shared" si="2"/>
        <v/>
      </c>
      <c r="J206" s="354" t="str">
        <f t="shared" si="9"/>
        <v/>
      </c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</row>
    <row r="207" spans="4:29" ht="15.75" customHeight="1">
      <c r="D207" s="333"/>
      <c r="E207" s="333"/>
      <c r="F207" s="353" t="str">
        <f t="shared" si="10"/>
        <v/>
      </c>
      <c r="G207" s="354" t="str">
        <f t="shared" si="0"/>
        <v/>
      </c>
      <c r="H207" s="354" t="str">
        <f t="shared" si="1"/>
        <v/>
      </c>
      <c r="I207" s="354" t="str">
        <f t="shared" si="2"/>
        <v/>
      </c>
      <c r="J207" s="354" t="str">
        <f t="shared" si="9"/>
        <v/>
      </c>
      <c r="K207" s="333"/>
      <c r="L207" s="333"/>
      <c r="M207" s="333"/>
      <c r="N207" s="333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  <c r="Z207" s="333"/>
      <c r="AA207" s="333"/>
      <c r="AB207" s="333"/>
      <c r="AC207" s="333"/>
    </row>
    <row r="208" spans="4:29" ht="15.75" customHeight="1">
      <c r="D208" s="333"/>
      <c r="E208" s="333"/>
      <c r="F208" s="353" t="str">
        <f t="shared" si="10"/>
        <v/>
      </c>
      <c r="G208" s="354" t="str">
        <f t="shared" si="0"/>
        <v/>
      </c>
      <c r="H208" s="354" t="str">
        <f t="shared" si="1"/>
        <v/>
      </c>
      <c r="I208" s="354" t="str">
        <f t="shared" si="2"/>
        <v/>
      </c>
      <c r="J208" s="354" t="str">
        <f t="shared" si="9"/>
        <v/>
      </c>
      <c r="K208" s="333"/>
      <c r="L208" s="333"/>
      <c r="M208" s="333"/>
      <c r="N208" s="333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</row>
    <row r="209" spans="4:29" ht="15.75" customHeight="1">
      <c r="D209" s="333"/>
      <c r="E209" s="333"/>
      <c r="F209" s="353" t="str">
        <f t="shared" si="10"/>
        <v/>
      </c>
      <c r="G209" s="354" t="str">
        <f t="shared" si="0"/>
        <v/>
      </c>
      <c r="H209" s="354" t="str">
        <f t="shared" si="1"/>
        <v/>
      </c>
      <c r="I209" s="354" t="str">
        <f t="shared" si="2"/>
        <v/>
      </c>
      <c r="J209" s="354" t="str">
        <f t="shared" si="9"/>
        <v/>
      </c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</row>
    <row r="210" spans="4:29" ht="15.75" customHeight="1">
      <c r="D210" s="333"/>
      <c r="E210" s="333"/>
      <c r="F210" s="353" t="str">
        <f t="shared" si="10"/>
        <v/>
      </c>
      <c r="G210" s="354" t="str">
        <f t="shared" si="0"/>
        <v/>
      </c>
      <c r="H210" s="354" t="str">
        <f t="shared" si="1"/>
        <v/>
      </c>
      <c r="I210" s="354" t="str">
        <f t="shared" si="2"/>
        <v/>
      </c>
      <c r="J210" s="354" t="str">
        <f t="shared" si="9"/>
        <v/>
      </c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</row>
    <row r="211" spans="4:29" ht="15.75" customHeight="1">
      <c r="D211" s="333"/>
      <c r="E211" s="333"/>
      <c r="F211" s="353" t="str">
        <f t="shared" si="10"/>
        <v/>
      </c>
      <c r="G211" s="354" t="str">
        <f t="shared" si="0"/>
        <v/>
      </c>
      <c r="H211" s="354" t="str">
        <f t="shared" si="1"/>
        <v/>
      </c>
      <c r="I211" s="354" t="str">
        <f t="shared" si="2"/>
        <v/>
      </c>
      <c r="J211" s="354" t="str">
        <f t="shared" si="9"/>
        <v/>
      </c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</row>
    <row r="212" spans="4:29" ht="15.75" customHeight="1">
      <c r="D212" s="333"/>
      <c r="E212" s="333"/>
      <c r="F212" s="353" t="str">
        <f t="shared" si="10"/>
        <v/>
      </c>
      <c r="G212" s="354" t="str">
        <f t="shared" si="0"/>
        <v/>
      </c>
      <c r="H212" s="354" t="str">
        <f t="shared" si="1"/>
        <v/>
      </c>
      <c r="I212" s="354" t="str">
        <f t="shared" si="2"/>
        <v/>
      </c>
      <c r="J212" s="354" t="str">
        <f t="shared" si="9"/>
        <v/>
      </c>
      <c r="K212" s="333"/>
      <c r="L212" s="333"/>
      <c r="M212" s="333"/>
      <c r="N212" s="333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  <c r="Z212" s="333"/>
      <c r="AA212" s="333"/>
      <c r="AB212" s="333"/>
      <c r="AC212" s="333"/>
    </row>
    <row r="213" spans="4:29" ht="15.75" customHeight="1">
      <c r="D213" s="333"/>
      <c r="E213" s="333"/>
      <c r="F213" s="353" t="str">
        <f t="shared" si="10"/>
        <v/>
      </c>
      <c r="G213" s="354" t="str">
        <f t="shared" si="0"/>
        <v/>
      </c>
      <c r="H213" s="354" t="str">
        <f t="shared" si="1"/>
        <v/>
      </c>
      <c r="I213" s="354" t="str">
        <f t="shared" si="2"/>
        <v/>
      </c>
      <c r="J213" s="354" t="str">
        <f t="shared" si="9"/>
        <v/>
      </c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</row>
    <row r="214" spans="4:29" ht="15.75" customHeight="1">
      <c r="D214" s="333"/>
      <c r="E214" s="333"/>
      <c r="F214" s="353" t="str">
        <f t="shared" si="10"/>
        <v/>
      </c>
      <c r="G214" s="354" t="str">
        <f t="shared" si="0"/>
        <v/>
      </c>
      <c r="H214" s="354" t="str">
        <f t="shared" si="1"/>
        <v/>
      </c>
      <c r="I214" s="354" t="str">
        <f t="shared" si="2"/>
        <v/>
      </c>
      <c r="J214" s="354" t="str">
        <f t="shared" si="9"/>
        <v/>
      </c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</row>
    <row r="215" spans="4:29" ht="15.75" customHeight="1">
      <c r="D215" s="333"/>
      <c r="E215" s="333"/>
      <c r="F215" s="353" t="str">
        <f t="shared" si="10"/>
        <v/>
      </c>
      <c r="G215" s="354" t="str">
        <f t="shared" si="0"/>
        <v/>
      </c>
      <c r="H215" s="354" t="str">
        <f t="shared" si="1"/>
        <v/>
      </c>
      <c r="I215" s="354" t="str">
        <f t="shared" si="2"/>
        <v/>
      </c>
      <c r="J215" s="354" t="str">
        <f t="shared" si="9"/>
        <v/>
      </c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</row>
    <row r="216" spans="4:29" ht="15.75" customHeight="1">
      <c r="D216" s="333"/>
      <c r="E216" s="333"/>
      <c r="F216" s="353" t="str">
        <f t="shared" si="10"/>
        <v/>
      </c>
      <c r="G216" s="354" t="str">
        <f t="shared" si="0"/>
        <v/>
      </c>
      <c r="H216" s="354" t="str">
        <f t="shared" si="1"/>
        <v/>
      </c>
      <c r="I216" s="354" t="str">
        <f t="shared" si="2"/>
        <v/>
      </c>
      <c r="J216" s="354" t="str">
        <f t="shared" si="9"/>
        <v/>
      </c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</row>
    <row r="217" spans="4:29" ht="15.75" customHeight="1">
      <c r="D217" s="333"/>
      <c r="E217" s="333"/>
      <c r="F217" s="353" t="str">
        <f t="shared" si="10"/>
        <v/>
      </c>
      <c r="G217" s="354" t="str">
        <f t="shared" si="0"/>
        <v/>
      </c>
      <c r="H217" s="354" t="str">
        <f t="shared" si="1"/>
        <v/>
      </c>
      <c r="I217" s="354" t="str">
        <f t="shared" si="2"/>
        <v/>
      </c>
      <c r="J217" s="354" t="str">
        <f t="shared" si="9"/>
        <v/>
      </c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</row>
    <row r="218" spans="4:29" ht="15.75" customHeight="1">
      <c r="D218" s="333"/>
      <c r="E218" s="333"/>
      <c r="F218" s="353" t="str">
        <f t="shared" si="10"/>
        <v/>
      </c>
      <c r="G218" s="354" t="str">
        <f t="shared" si="0"/>
        <v/>
      </c>
      <c r="H218" s="354" t="str">
        <f t="shared" si="1"/>
        <v/>
      </c>
      <c r="I218" s="354" t="str">
        <f t="shared" si="2"/>
        <v/>
      </c>
      <c r="J218" s="354" t="str">
        <f t="shared" si="9"/>
        <v/>
      </c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</row>
    <row r="219" spans="4:29" ht="15.75" customHeight="1">
      <c r="D219" s="333"/>
      <c r="E219" s="333"/>
      <c r="F219" s="353" t="str">
        <f t="shared" si="10"/>
        <v/>
      </c>
      <c r="G219" s="354" t="str">
        <f t="shared" si="0"/>
        <v/>
      </c>
      <c r="H219" s="354" t="str">
        <f t="shared" si="1"/>
        <v/>
      </c>
      <c r="I219" s="354" t="str">
        <f t="shared" si="2"/>
        <v/>
      </c>
      <c r="J219" s="354" t="str">
        <f t="shared" si="9"/>
        <v/>
      </c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</row>
    <row r="220" spans="4:29" ht="15.75" customHeight="1">
      <c r="D220" s="333"/>
      <c r="E220" s="333"/>
      <c r="F220" s="353" t="str">
        <f t="shared" si="10"/>
        <v/>
      </c>
      <c r="G220" s="354" t="str">
        <f t="shared" si="0"/>
        <v/>
      </c>
      <c r="H220" s="354" t="str">
        <f t="shared" si="1"/>
        <v/>
      </c>
      <c r="I220" s="354" t="str">
        <f t="shared" si="2"/>
        <v/>
      </c>
      <c r="J220" s="354" t="str">
        <f t="shared" si="9"/>
        <v/>
      </c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</row>
    <row r="221" spans="4:29" ht="15.75" customHeight="1">
      <c r="D221" s="333"/>
      <c r="E221" s="333"/>
      <c r="F221" s="353" t="str">
        <f t="shared" si="10"/>
        <v/>
      </c>
      <c r="G221" s="354" t="str">
        <f t="shared" si="0"/>
        <v/>
      </c>
      <c r="H221" s="354" t="str">
        <f t="shared" si="1"/>
        <v/>
      </c>
      <c r="I221" s="354" t="str">
        <f t="shared" si="2"/>
        <v/>
      </c>
      <c r="J221" s="354" t="str">
        <f t="shared" si="9"/>
        <v/>
      </c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</row>
    <row r="222" spans="4:29" ht="15.75" customHeight="1">
      <c r="D222" s="333"/>
      <c r="E222" s="333"/>
      <c r="F222" s="353" t="str">
        <f t="shared" si="10"/>
        <v/>
      </c>
      <c r="G222" s="354" t="str">
        <f t="shared" si="0"/>
        <v/>
      </c>
      <c r="H222" s="354" t="str">
        <f t="shared" si="1"/>
        <v/>
      </c>
      <c r="I222" s="354" t="str">
        <f t="shared" si="2"/>
        <v/>
      </c>
      <c r="J222" s="354" t="str">
        <f t="shared" si="9"/>
        <v/>
      </c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</row>
    <row r="223" spans="4:29" ht="15.75" customHeight="1">
      <c r="D223" s="333"/>
      <c r="E223" s="333"/>
      <c r="F223" s="353" t="str">
        <f t="shared" si="10"/>
        <v/>
      </c>
      <c r="G223" s="354" t="str">
        <f t="shared" si="0"/>
        <v/>
      </c>
      <c r="H223" s="354" t="str">
        <f t="shared" si="1"/>
        <v/>
      </c>
      <c r="I223" s="354" t="str">
        <f t="shared" si="2"/>
        <v/>
      </c>
      <c r="J223" s="354" t="str">
        <f t="shared" si="9"/>
        <v/>
      </c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  <c r="Z223" s="333"/>
      <c r="AA223" s="333"/>
      <c r="AB223" s="333"/>
      <c r="AC223" s="333"/>
    </row>
    <row r="224" spans="4:29" ht="15.75" customHeight="1">
      <c r="D224" s="333"/>
      <c r="E224" s="333"/>
      <c r="F224" s="353" t="str">
        <f t="shared" si="10"/>
        <v/>
      </c>
      <c r="G224" s="354" t="str">
        <f t="shared" si="0"/>
        <v/>
      </c>
      <c r="H224" s="354" t="str">
        <f t="shared" si="1"/>
        <v/>
      </c>
      <c r="I224" s="354" t="str">
        <f t="shared" si="2"/>
        <v/>
      </c>
      <c r="J224" s="354" t="str">
        <f t="shared" si="9"/>
        <v/>
      </c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  <c r="Z224" s="333"/>
      <c r="AA224" s="333"/>
      <c r="AB224" s="333"/>
      <c r="AC224" s="333"/>
    </row>
    <row r="225" spans="4:29" ht="15.75" customHeight="1">
      <c r="D225" s="333"/>
      <c r="E225" s="333"/>
      <c r="F225" s="353" t="str">
        <f t="shared" si="10"/>
        <v/>
      </c>
      <c r="G225" s="354" t="str">
        <f t="shared" si="0"/>
        <v/>
      </c>
      <c r="H225" s="354" t="str">
        <f t="shared" si="1"/>
        <v/>
      </c>
      <c r="I225" s="354" t="str">
        <f t="shared" si="2"/>
        <v/>
      </c>
      <c r="J225" s="354" t="str">
        <f t="shared" si="9"/>
        <v/>
      </c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</row>
    <row r="226" spans="4:29" ht="15.75" customHeight="1">
      <c r="D226" s="333"/>
      <c r="E226" s="333"/>
      <c r="F226" s="353" t="str">
        <f t="shared" si="10"/>
        <v/>
      </c>
      <c r="G226" s="354" t="str">
        <f t="shared" si="0"/>
        <v/>
      </c>
      <c r="H226" s="354" t="str">
        <f t="shared" si="1"/>
        <v/>
      </c>
      <c r="I226" s="354" t="str">
        <f t="shared" si="2"/>
        <v/>
      </c>
      <c r="J226" s="354" t="str">
        <f t="shared" si="9"/>
        <v/>
      </c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</row>
    <row r="227" spans="4:29" ht="15.75" customHeight="1">
      <c r="D227" s="333"/>
      <c r="E227" s="333"/>
      <c r="F227" s="353" t="str">
        <f t="shared" si="10"/>
        <v/>
      </c>
      <c r="G227" s="354" t="str">
        <f t="shared" si="0"/>
        <v/>
      </c>
      <c r="H227" s="354" t="str">
        <f t="shared" si="1"/>
        <v/>
      </c>
      <c r="I227" s="354" t="str">
        <f t="shared" si="2"/>
        <v/>
      </c>
      <c r="J227" s="354" t="str">
        <f t="shared" si="9"/>
        <v/>
      </c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</row>
    <row r="228" spans="4:29" ht="15.75" customHeight="1">
      <c r="D228" s="333"/>
      <c r="E228" s="333"/>
      <c r="F228" s="353" t="str">
        <f t="shared" si="10"/>
        <v/>
      </c>
      <c r="G228" s="354" t="str">
        <f t="shared" si="0"/>
        <v/>
      </c>
      <c r="H228" s="354" t="str">
        <f t="shared" si="1"/>
        <v/>
      </c>
      <c r="I228" s="354" t="str">
        <f t="shared" si="2"/>
        <v/>
      </c>
      <c r="J228" s="354" t="str">
        <f t="shared" si="9"/>
        <v/>
      </c>
      <c r="K228" s="333"/>
      <c r="L228" s="333"/>
      <c r="M228" s="333"/>
      <c r="N228" s="333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  <c r="Z228" s="333"/>
      <c r="AA228" s="333"/>
      <c r="AB228" s="333"/>
      <c r="AC228" s="333"/>
    </row>
    <row r="229" spans="4:29" ht="15.75" customHeight="1">
      <c r="D229" s="333"/>
      <c r="E229" s="333"/>
      <c r="F229" s="353" t="str">
        <f t="shared" si="10"/>
        <v/>
      </c>
      <c r="G229" s="354" t="str">
        <f t="shared" si="0"/>
        <v/>
      </c>
      <c r="H229" s="354" t="str">
        <f t="shared" si="1"/>
        <v/>
      </c>
      <c r="I229" s="354" t="str">
        <f t="shared" si="2"/>
        <v/>
      </c>
      <c r="J229" s="354" t="str">
        <f t="shared" si="9"/>
        <v/>
      </c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</row>
    <row r="230" spans="4:29" ht="15.75" customHeight="1">
      <c r="D230" s="333"/>
      <c r="E230" s="333"/>
      <c r="F230" s="353" t="str">
        <f t="shared" si="10"/>
        <v/>
      </c>
      <c r="G230" s="354" t="str">
        <f t="shared" si="0"/>
        <v/>
      </c>
      <c r="H230" s="354" t="str">
        <f t="shared" si="1"/>
        <v/>
      </c>
      <c r="I230" s="354" t="str">
        <f t="shared" si="2"/>
        <v/>
      </c>
      <c r="J230" s="354" t="str">
        <f t="shared" si="9"/>
        <v/>
      </c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</row>
    <row r="231" spans="4:29" ht="15.75" customHeight="1">
      <c r="D231" s="333"/>
      <c r="E231" s="333"/>
      <c r="F231" s="353" t="str">
        <f t="shared" si="10"/>
        <v/>
      </c>
      <c r="G231" s="354" t="str">
        <f t="shared" si="0"/>
        <v/>
      </c>
      <c r="H231" s="354" t="str">
        <f t="shared" si="1"/>
        <v/>
      </c>
      <c r="I231" s="354" t="str">
        <f t="shared" si="2"/>
        <v/>
      </c>
      <c r="J231" s="354" t="str">
        <f t="shared" si="9"/>
        <v/>
      </c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</row>
    <row r="232" spans="4:29" ht="15.75" customHeight="1">
      <c r="D232" s="333"/>
      <c r="E232" s="333"/>
      <c r="F232" s="353" t="str">
        <f t="shared" si="10"/>
        <v/>
      </c>
      <c r="G232" s="354" t="str">
        <f t="shared" si="0"/>
        <v/>
      </c>
      <c r="H232" s="354" t="str">
        <f t="shared" si="1"/>
        <v/>
      </c>
      <c r="I232" s="354" t="str">
        <f t="shared" si="2"/>
        <v/>
      </c>
      <c r="J232" s="354" t="str">
        <f t="shared" si="9"/>
        <v/>
      </c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</row>
    <row r="233" spans="4:29" ht="15.75" customHeight="1">
      <c r="D233" s="333"/>
      <c r="E233" s="333"/>
      <c r="F233" s="353" t="str">
        <f t="shared" si="10"/>
        <v/>
      </c>
      <c r="G233" s="354" t="str">
        <f t="shared" si="0"/>
        <v/>
      </c>
      <c r="H233" s="354" t="str">
        <f t="shared" si="1"/>
        <v/>
      </c>
      <c r="I233" s="354" t="str">
        <f t="shared" si="2"/>
        <v/>
      </c>
      <c r="J233" s="354" t="str">
        <f t="shared" si="9"/>
        <v/>
      </c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</row>
    <row r="234" spans="4:29" ht="15.75" customHeight="1">
      <c r="D234" s="333"/>
      <c r="E234" s="333"/>
      <c r="F234" s="353" t="str">
        <f t="shared" si="10"/>
        <v/>
      </c>
      <c r="G234" s="354" t="str">
        <f t="shared" si="0"/>
        <v/>
      </c>
      <c r="H234" s="354" t="str">
        <f t="shared" si="1"/>
        <v/>
      </c>
      <c r="I234" s="354" t="str">
        <f t="shared" si="2"/>
        <v/>
      </c>
      <c r="J234" s="354" t="str">
        <f t="shared" si="9"/>
        <v/>
      </c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</row>
    <row r="235" spans="4:29" ht="15.75" customHeight="1">
      <c r="D235" s="333"/>
      <c r="E235" s="333"/>
      <c r="F235" s="353" t="str">
        <f t="shared" si="10"/>
        <v/>
      </c>
      <c r="G235" s="354" t="str">
        <f t="shared" si="0"/>
        <v/>
      </c>
      <c r="H235" s="354" t="str">
        <f t="shared" si="1"/>
        <v/>
      </c>
      <c r="I235" s="354" t="str">
        <f t="shared" si="2"/>
        <v/>
      </c>
      <c r="J235" s="354" t="str">
        <f t="shared" si="9"/>
        <v/>
      </c>
      <c r="K235" s="333"/>
      <c r="L235" s="333"/>
      <c r="M235" s="333"/>
      <c r="N235" s="333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</row>
    <row r="236" spans="4:29" ht="15.75" customHeight="1">
      <c r="D236" s="333"/>
      <c r="E236" s="333"/>
      <c r="F236" s="353" t="str">
        <f t="shared" si="10"/>
        <v/>
      </c>
      <c r="G236" s="354" t="str">
        <f t="shared" si="0"/>
        <v/>
      </c>
      <c r="H236" s="354" t="str">
        <f t="shared" si="1"/>
        <v/>
      </c>
      <c r="I236" s="354" t="str">
        <f t="shared" si="2"/>
        <v/>
      </c>
      <c r="J236" s="354" t="str">
        <f t="shared" si="9"/>
        <v/>
      </c>
      <c r="K236" s="333"/>
      <c r="L236" s="333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  <c r="Z236" s="333"/>
      <c r="AA236" s="333"/>
      <c r="AB236" s="333"/>
      <c r="AC236" s="333"/>
    </row>
    <row r="237" spans="4:29" ht="15.75" customHeight="1">
      <c r="D237" s="333"/>
      <c r="E237" s="333"/>
      <c r="F237" s="353" t="str">
        <f t="shared" si="10"/>
        <v/>
      </c>
      <c r="G237" s="354" t="str">
        <f t="shared" si="0"/>
        <v/>
      </c>
      <c r="H237" s="354" t="str">
        <f t="shared" si="1"/>
        <v/>
      </c>
      <c r="I237" s="354" t="str">
        <f t="shared" si="2"/>
        <v/>
      </c>
      <c r="J237" s="354" t="str">
        <f t="shared" si="9"/>
        <v/>
      </c>
      <c r="K237" s="333"/>
      <c r="L237" s="333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  <c r="Z237" s="333"/>
      <c r="AA237" s="333"/>
      <c r="AB237" s="333"/>
      <c r="AC237" s="333"/>
    </row>
    <row r="238" spans="4:29" ht="15.75" customHeight="1">
      <c r="D238" s="333"/>
      <c r="E238" s="333"/>
      <c r="F238" s="353" t="str">
        <f t="shared" si="10"/>
        <v/>
      </c>
      <c r="G238" s="354" t="str">
        <f t="shared" si="0"/>
        <v/>
      </c>
      <c r="H238" s="354" t="str">
        <f t="shared" si="1"/>
        <v/>
      </c>
      <c r="I238" s="354" t="str">
        <f t="shared" si="2"/>
        <v/>
      </c>
      <c r="J238" s="354" t="str">
        <f t="shared" si="9"/>
        <v/>
      </c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  <c r="AA238" s="333"/>
      <c r="AB238" s="333"/>
      <c r="AC238" s="333"/>
    </row>
    <row r="239" spans="4:29" ht="15.75" customHeight="1">
      <c r="D239" s="333"/>
      <c r="E239" s="333"/>
      <c r="F239" s="353" t="str">
        <f t="shared" si="10"/>
        <v/>
      </c>
      <c r="G239" s="354" t="str">
        <f t="shared" si="0"/>
        <v/>
      </c>
      <c r="H239" s="354" t="str">
        <f t="shared" si="1"/>
        <v/>
      </c>
      <c r="I239" s="354" t="str">
        <f t="shared" si="2"/>
        <v/>
      </c>
      <c r="J239" s="354" t="str">
        <f t="shared" si="9"/>
        <v/>
      </c>
      <c r="K239" s="333"/>
      <c r="L239" s="333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  <c r="Z239" s="333"/>
      <c r="AA239" s="333"/>
      <c r="AB239" s="333"/>
      <c r="AC239" s="333"/>
    </row>
    <row r="240" spans="4:29" ht="15.75" customHeight="1">
      <c r="D240" s="333"/>
      <c r="E240" s="333"/>
      <c r="F240" s="353" t="str">
        <f t="shared" si="10"/>
        <v/>
      </c>
      <c r="G240" s="354" t="str">
        <f t="shared" si="0"/>
        <v/>
      </c>
      <c r="H240" s="354" t="str">
        <f t="shared" si="1"/>
        <v/>
      </c>
      <c r="I240" s="354" t="str">
        <f t="shared" si="2"/>
        <v/>
      </c>
      <c r="J240" s="354" t="str">
        <f t="shared" si="9"/>
        <v/>
      </c>
      <c r="K240" s="333"/>
      <c r="L240" s="333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  <c r="Z240" s="333"/>
      <c r="AA240" s="333"/>
      <c r="AB240" s="333"/>
      <c r="AC240" s="333"/>
    </row>
    <row r="241" spans="4:29" ht="15.75" customHeight="1">
      <c r="D241" s="333"/>
      <c r="E241" s="333"/>
      <c r="F241" s="353" t="str">
        <f t="shared" si="10"/>
        <v/>
      </c>
      <c r="G241" s="354" t="str">
        <f t="shared" si="0"/>
        <v/>
      </c>
      <c r="H241" s="354" t="str">
        <f t="shared" si="1"/>
        <v/>
      </c>
      <c r="I241" s="354" t="str">
        <f t="shared" si="2"/>
        <v/>
      </c>
      <c r="J241" s="354" t="str">
        <f t="shared" si="9"/>
        <v/>
      </c>
      <c r="K241" s="333"/>
      <c r="L241" s="333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  <c r="Z241" s="333"/>
      <c r="AA241" s="333"/>
      <c r="AB241" s="333"/>
      <c r="AC241" s="333"/>
    </row>
    <row r="242" spans="4:29" ht="15.75" customHeight="1">
      <c r="D242" s="333"/>
      <c r="E242" s="333"/>
      <c r="F242" s="353" t="str">
        <f t="shared" si="10"/>
        <v/>
      </c>
      <c r="G242" s="354" t="str">
        <f t="shared" si="0"/>
        <v/>
      </c>
      <c r="H242" s="354" t="str">
        <f t="shared" si="1"/>
        <v/>
      </c>
      <c r="I242" s="354" t="str">
        <f t="shared" si="2"/>
        <v/>
      </c>
      <c r="J242" s="354" t="str">
        <f t="shared" si="9"/>
        <v/>
      </c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</row>
    <row r="243" spans="4:29" ht="15.75" customHeight="1">
      <c r="D243" s="333"/>
      <c r="E243" s="333"/>
      <c r="F243" s="353" t="str">
        <f t="shared" si="10"/>
        <v/>
      </c>
      <c r="G243" s="354" t="str">
        <f t="shared" si="0"/>
        <v/>
      </c>
      <c r="H243" s="354" t="str">
        <f t="shared" si="1"/>
        <v/>
      </c>
      <c r="I243" s="354" t="str">
        <f t="shared" si="2"/>
        <v/>
      </c>
      <c r="J243" s="354" t="str">
        <f t="shared" si="9"/>
        <v/>
      </c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</row>
    <row r="244" spans="4:29" ht="15.75" customHeight="1">
      <c r="D244" s="333"/>
      <c r="E244" s="333"/>
      <c r="F244" s="353" t="str">
        <f t="shared" si="10"/>
        <v/>
      </c>
      <c r="G244" s="354" t="str">
        <f t="shared" si="0"/>
        <v/>
      </c>
      <c r="H244" s="354" t="str">
        <f t="shared" si="1"/>
        <v/>
      </c>
      <c r="I244" s="354" t="str">
        <f t="shared" si="2"/>
        <v/>
      </c>
      <c r="J244" s="354" t="str">
        <f t="shared" si="9"/>
        <v/>
      </c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</row>
    <row r="245" spans="4:29" ht="15.75" customHeight="1">
      <c r="D245" s="333"/>
      <c r="E245" s="333"/>
      <c r="F245" s="353" t="str">
        <f t="shared" si="10"/>
        <v/>
      </c>
      <c r="G245" s="354" t="str">
        <f t="shared" si="0"/>
        <v/>
      </c>
      <c r="H245" s="354" t="str">
        <f t="shared" si="1"/>
        <v/>
      </c>
      <c r="I245" s="354" t="str">
        <f t="shared" si="2"/>
        <v/>
      </c>
      <c r="J245" s="354" t="str">
        <f t="shared" si="9"/>
        <v/>
      </c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</row>
    <row r="246" spans="4:29" ht="15.75" customHeight="1">
      <c r="D246" s="333"/>
      <c r="E246" s="333"/>
      <c r="F246" s="353" t="str">
        <f t="shared" si="10"/>
        <v/>
      </c>
      <c r="G246" s="354" t="str">
        <f t="shared" si="0"/>
        <v/>
      </c>
      <c r="H246" s="354" t="str">
        <f t="shared" si="1"/>
        <v/>
      </c>
      <c r="I246" s="354" t="str">
        <f t="shared" si="2"/>
        <v/>
      </c>
      <c r="J246" s="354" t="str">
        <f t="shared" si="9"/>
        <v/>
      </c>
      <c r="K246" s="333"/>
      <c r="L246" s="333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  <c r="Z246" s="333"/>
      <c r="AA246" s="333"/>
      <c r="AB246" s="333"/>
      <c r="AC246" s="333"/>
    </row>
    <row r="247" spans="4:29" ht="15.75" customHeight="1">
      <c r="D247" s="333"/>
      <c r="E247" s="333"/>
      <c r="F247" s="353" t="str">
        <f t="shared" si="10"/>
        <v/>
      </c>
      <c r="G247" s="354" t="str">
        <f t="shared" si="0"/>
        <v/>
      </c>
      <c r="H247" s="354" t="str">
        <f t="shared" si="1"/>
        <v/>
      </c>
      <c r="I247" s="354" t="str">
        <f t="shared" si="2"/>
        <v/>
      </c>
      <c r="J247" s="354" t="str">
        <f t="shared" si="9"/>
        <v/>
      </c>
      <c r="K247" s="333"/>
      <c r="L247" s="333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  <c r="AA247" s="333"/>
      <c r="AB247" s="333"/>
      <c r="AC247" s="333"/>
    </row>
    <row r="248" spans="4:29" ht="15.75" customHeight="1">
      <c r="D248" s="333"/>
      <c r="E248" s="333"/>
      <c r="F248" s="353" t="str">
        <f t="shared" si="10"/>
        <v/>
      </c>
      <c r="G248" s="354" t="str">
        <f t="shared" si="0"/>
        <v/>
      </c>
      <c r="H248" s="354" t="str">
        <f t="shared" si="1"/>
        <v/>
      </c>
      <c r="I248" s="354" t="str">
        <f t="shared" si="2"/>
        <v/>
      </c>
      <c r="J248" s="354" t="str">
        <f t="shared" si="9"/>
        <v/>
      </c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</row>
    <row r="249" spans="4:29" ht="15.75" customHeight="1">
      <c r="D249" s="333"/>
      <c r="E249" s="333"/>
      <c r="F249" s="353" t="str">
        <f t="shared" si="10"/>
        <v/>
      </c>
      <c r="G249" s="354" t="str">
        <f t="shared" si="0"/>
        <v/>
      </c>
      <c r="H249" s="354" t="str">
        <f t="shared" si="1"/>
        <v/>
      </c>
      <c r="I249" s="354" t="str">
        <f t="shared" si="2"/>
        <v/>
      </c>
      <c r="J249" s="354" t="str">
        <f t="shared" si="9"/>
        <v/>
      </c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</row>
    <row r="250" spans="4:29" ht="15.75" customHeight="1">
      <c r="D250" s="333"/>
      <c r="E250" s="333"/>
      <c r="F250" s="353" t="str">
        <f t="shared" si="10"/>
        <v/>
      </c>
      <c r="G250" s="354" t="str">
        <f t="shared" si="0"/>
        <v/>
      </c>
      <c r="H250" s="354" t="str">
        <f t="shared" si="1"/>
        <v/>
      </c>
      <c r="I250" s="354" t="str">
        <f t="shared" si="2"/>
        <v/>
      </c>
      <c r="J250" s="354" t="str">
        <f t="shared" si="9"/>
        <v/>
      </c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3"/>
      <c r="AB250" s="333"/>
      <c r="AC250" s="333"/>
    </row>
    <row r="251" spans="4:29" ht="15.75" customHeight="1">
      <c r="D251" s="333"/>
      <c r="E251" s="333"/>
      <c r="F251" s="353" t="str">
        <f t="shared" si="10"/>
        <v/>
      </c>
      <c r="G251" s="354" t="str">
        <f t="shared" si="0"/>
        <v/>
      </c>
      <c r="H251" s="354" t="str">
        <f t="shared" si="1"/>
        <v/>
      </c>
      <c r="I251" s="354" t="str">
        <f t="shared" si="2"/>
        <v/>
      </c>
      <c r="J251" s="354" t="str">
        <f t="shared" si="9"/>
        <v/>
      </c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  <c r="AA251" s="333"/>
      <c r="AB251" s="333"/>
      <c r="AC251" s="333"/>
    </row>
    <row r="252" spans="4:29" ht="15.75" customHeight="1">
      <c r="D252" s="333"/>
      <c r="E252" s="333"/>
      <c r="F252" s="353" t="str">
        <f t="shared" si="10"/>
        <v/>
      </c>
      <c r="G252" s="354" t="str">
        <f t="shared" si="0"/>
        <v/>
      </c>
      <c r="H252" s="354" t="str">
        <f t="shared" si="1"/>
        <v/>
      </c>
      <c r="I252" s="354" t="str">
        <f t="shared" si="2"/>
        <v/>
      </c>
      <c r="J252" s="354" t="str">
        <f t="shared" si="9"/>
        <v/>
      </c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  <c r="AA252" s="333"/>
      <c r="AB252" s="333"/>
      <c r="AC252" s="333"/>
    </row>
    <row r="253" spans="4:29" ht="15.75" customHeight="1">
      <c r="D253" s="333"/>
      <c r="E253" s="333"/>
      <c r="F253" s="353" t="str">
        <f t="shared" si="10"/>
        <v/>
      </c>
      <c r="G253" s="354" t="str">
        <f t="shared" si="0"/>
        <v/>
      </c>
      <c r="H253" s="354" t="str">
        <f t="shared" si="1"/>
        <v/>
      </c>
      <c r="I253" s="354" t="str">
        <f t="shared" si="2"/>
        <v/>
      </c>
      <c r="J253" s="354" t="str">
        <f t="shared" si="9"/>
        <v/>
      </c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  <c r="AA253" s="333"/>
      <c r="AB253" s="333"/>
      <c r="AC253" s="333"/>
    </row>
    <row r="254" spans="4:29" ht="15.75" customHeight="1">
      <c r="D254" s="333"/>
      <c r="E254" s="333"/>
      <c r="F254" s="353" t="str">
        <f t="shared" si="10"/>
        <v/>
      </c>
      <c r="G254" s="354" t="str">
        <f t="shared" si="0"/>
        <v/>
      </c>
      <c r="H254" s="354" t="str">
        <f t="shared" si="1"/>
        <v/>
      </c>
      <c r="I254" s="354" t="str">
        <f t="shared" si="2"/>
        <v/>
      </c>
      <c r="J254" s="354" t="str">
        <f t="shared" si="9"/>
        <v/>
      </c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33"/>
      <c r="AA254" s="333"/>
      <c r="AB254" s="333"/>
      <c r="AC254" s="333"/>
    </row>
    <row r="255" spans="4:29" ht="15.75" customHeight="1">
      <c r="D255" s="333"/>
      <c r="E255" s="333"/>
      <c r="F255" s="353" t="str">
        <f t="shared" si="10"/>
        <v/>
      </c>
      <c r="G255" s="354" t="str">
        <f t="shared" si="0"/>
        <v/>
      </c>
      <c r="H255" s="354" t="str">
        <f t="shared" si="1"/>
        <v/>
      </c>
      <c r="I255" s="354" t="str">
        <f t="shared" si="2"/>
        <v/>
      </c>
      <c r="J255" s="354" t="str">
        <f t="shared" si="9"/>
        <v/>
      </c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</row>
    <row r="256" spans="4:29" ht="15.75" customHeight="1">
      <c r="D256" s="333"/>
      <c r="E256" s="333"/>
      <c r="F256" s="353" t="str">
        <f t="shared" si="10"/>
        <v/>
      </c>
      <c r="G256" s="354" t="str">
        <f t="shared" si="0"/>
        <v/>
      </c>
      <c r="H256" s="354" t="str">
        <f t="shared" si="1"/>
        <v/>
      </c>
      <c r="I256" s="354" t="str">
        <f t="shared" si="2"/>
        <v/>
      </c>
      <c r="J256" s="354" t="str">
        <f t="shared" si="9"/>
        <v/>
      </c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</row>
    <row r="257" spans="4:29" ht="15.75" customHeight="1">
      <c r="D257" s="333"/>
      <c r="E257" s="333"/>
      <c r="F257" s="353" t="str">
        <f t="shared" si="10"/>
        <v/>
      </c>
      <c r="G257" s="354" t="str">
        <f t="shared" si="0"/>
        <v/>
      </c>
      <c r="H257" s="354" t="str">
        <f t="shared" si="1"/>
        <v/>
      </c>
      <c r="I257" s="354" t="str">
        <f t="shared" si="2"/>
        <v/>
      </c>
      <c r="J257" s="354" t="str">
        <f t="shared" si="9"/>
        <v/>
      </c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</row>
    <row r="258" spans="4:29" ht="15.75" customHeight="1">
      <c r="D258" s="333"/>
      <c r="E258" s="333"/>
      <c r="F258" s="353" t="str">
        <f t="shared" si="10"/>
        <v/>
      </c>
      <c r="G258" s="354" t="str">
        <f t="shared" si="0"/>
        <v/>
      </c>
      <c r="H258" s="354" t="str">
        <f t="shared" si="1"/>
        <v/>
      </c>
      <c r="I258" s="354" t="str">
        <f t="shared" si="2"/>
        <v/>
      </c>
      <c r="J258" s="354" t="str">
        <f t="shared" si="9"/>
        <v/>
      </c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</row>
    <row r="259" spans="4:29" ht="15.75" customHeight="1">
      <c r="D259" s="333"/>
      <c r="E259" s="333"/>
      <c r="F259" s="353" t="str">
        <f t="shared" si="10"/>
        <v/>
      </c>
      <c r="G259" s="354" t="str">
        <f t="shared" si="0"/>
        <v/>
      </c>
      <c r="H259" s="354" t="str">
        <f t="shared" si="1"/>
        <v/>
      </c>
      <c r="I259" s="354" t="str">
        <f t="shared" si="2"/>
        <v/>
      </c>
      <c r="J259" s="354" t="str">
        <f t="shared" si="9"/>
        <v/>
      </c>
      <c r="K259" s="333"/>
      <c r="L259" s="333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  <c r="AA259" s="333"/>
      <c r="AB259" s="333"/>
      <c r="AC259" s="333"/>
    </row>
    <row r="260" spans="4:29" ht="15.75" customHeight="1">
      <c r="D260" s="333"/>
      <c r="E260" s="333"/>
      <c r="F260" s="353" t="str">
        <f t="shared" si="10"/>
        <v/>
      </c>
      <c r="G260" s="354" t="str">
        <f t="shared" si="0"/>
        <v/>
      </c>
      <c r="H260" s="354" t="str">
        <f t="shared" si="1"/>
        <v/>
      </c>
      <c r="I260" s="354" t="str">
        <f t="shared" si="2"/>
        <v/>
      </c>
      <c r="J260" s="354" t="str">
        <f t="shared" si="9"/>
        <v/>
      </c>
      <c r="K260" s="333"/>
      <c r="L260" s="333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  <c r="Z260" s="333"/>
      <c r="AA260" s="333"/>
      <c r="AB260" s="333"/>
      <c r="AC260" s="333"/>
    </row>
    <row r="261" spans="4:29" ht="15.75" customHeight="1">
      <c r="D261" s="333"/>
      <c r="E261" s="333"/>
      <c r="F261" s="353" t="str">
        <f t="shared" si="10"/>
        <v/>
      </c>
      <c r="G261" s="354" t="str">
        <f t="shared" si="0"/>
        <v/>
      </c>
      <c r="H261" s="354" t="str">
        <f t="shared" si="1"/>
        <v/>
      </c>
      <c r="I261" s="354" t="str">
        <f t="shared" si="2"/>
        <v/>
      </c>
      <c r="J261" s="354" t="str">
        <f t="shared" si="9"/>
        <v/>
      </c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</row>
    <row r="262" spans="4:29" ht="15.75" customHeight="1">
      <c r="D262" s="333"/>
      <c r="E262" s="333"/>
      <c r="F262" s="353" t="str">
        <f t="shared" si="10"/>
        <v/>
      </c>
      <c r="G262" s="354" t="str">
        <f t="shared" si="0"/>
        <v/>
      </c>
      <c r="H262" s="354" t="str">
        <f t="shared" si="1"/>
        <v/>
      </c>
      <c r="I262" s="354" t="str">
        <f t="shared" si="2"/>
        <v/>
      </c>
      <c r="J262" s="354" t="str">
        <f t="shared" si="9"/>
        <v/>
      </c>
      <c r="K262" s="333"/>
      <c r="L262" s="333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</row>
    <row r="263" spans="4:29" ht="15.75" customHeight="1">
      <c r="D263" s="333"/>
      <c r="E263" s="333"/>
      <c r="F263" s="353" t="str">
        <f t="shared" si="10"/>
        <v/>
      </c>
      <c r="G263" s="354" t="str">
        <f t="shared" si="0"/>
        <v/>
      </c>
      <c r="H263" s="354" t="str">
        <f t="shared" si="1"/>
        <v/>
      </c>
      <c r="I263" s="354" t="str">
        <f t="shared" si="2"/>
        <v/>
      </c>
      <c r="J263" s="354" t="str">
        <f t="shared" si="9"/>
        <v/>
      </c>
      <c r="K263" s="333"/>
      <c r="L263" s="333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  <c r="Z263" s="333"/>
      <c r="AA263" s="333"/>
      <c r="AB263" s="333"/>
      <c r="AC263" s="333"/>
    </row>
    <row r="264" spans="4:29" ht="15.75" customHeight="1">
      <c r="D264" s="333"/>
      <c r="E264" s="333"/>
      <c r="F264" s="353" t="str">
        <f t="shared" si="10"/>
        <v/>
      </c>
      <c r="G264" s="354" t="str">
        <f t="shared" si="0"/>
        <v/>
      </c>
      <c r="H264" s="354" t="str">
        <f t="shared" si="1"/>
        <v/>
      </c>
      <c r="I264" s="354" t="str">
        <f t="shared" si="2"/>
        <v/>
      </c>
      <c r="J264" s="354" t="str">
        <f t="shared" si="9"/>
        <v/>
      </c>
      <c r="K264" s="333"/>
      <c r="L264" s="333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  <c r="Z264" s="333"/>
      <c r="AA264" s="333"/>
      <c r="AB264" s="333"/>
      <c r="AC264" s="333"/>
    </row>
    <row r="265" spans="4:29" ht="15.75" customHeight="1">
      <c r="D265" s="333"/>
      <c r="E265" s="333"/>
      <c r="F265" s="353" t="str">
        <f t="shared" si="10"/>
        <v/>
      </c>
      <c r="G265" s="354" t="str">
        <f t="shared" si="0"/>
        <v/>
      </c>
      <c r="H265" s="354" t="str">
        <f t="shared" si="1"/>
        <v/>
      </c>
      <c r="I265" s="354" t="str">
        <f t="shared" si="2"/>
        <v/>
      </c>
      <c r="J265" s="354" t="str">
        <f t="shared" si="9"/>
        <v/>
      </c>
      <c r="K265" s="333"/>
      <c r="L265" s="333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</row>
    <row r="266" spans="4:29" ht="15.75" customHeight="1">
      <c r="D266" s="333"/>
      <c r="E266" s="333"/>
      <c r="F266" s="353" t="str">
        <f t="shared" si="10"/>
        <v/>
      </c>
      <c r="G266" s="354" t="str">
        <f t="shared" si="0"/>
        <v/>
      </c>
      <c r="H266" s="354" t="str">
        <f t="shared" si="1"/>
        <v/>
      </c>
      <c r="I266" s="354" t="str">
        <f t="shared" si="2"/>
        <v/>
      </c>
      <c r="J266" s="354" t="str">
        <f t="shared" si="9"/>
        <v/>
      </c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</row>
    <row r="267" spans="4:29" ht="15.75" customHeight="1">
      <c r="D267" s="333"/>
      <c r="E267" s="333"/>
      <c r="F267" s="353" t="str">
        <f t="shared" si="10"/>
        <v/>
      </c>
      <c r="G267" s="354" t="str">
        <f t="shared" si="0"/>
        <v/>
      </c>
      <c r="H267" s="354" t="str">
        <f t="shared" si="1"/>
        <v/>
      </c>
      <c r="I267" s="354" t="str">
        <f t="shared" si="2"/>
        <v/>
      </c>
      <c r="J267" s="354" t="str">
        <f t="shared" si="9"/>
        <v/>
      </c>
      <c r="K267" s="333"/>
      <c r="L267" s="333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</row>
    <row r="268" spans="4:29" ht="15.75" customHeight="1">
      <c r="D268" s="333"/>
      <c r="E268" s="333"/>
      <c r="F268" s="353" t="str">
        <f t="shared" si="10"/>
        <v/>
      </c>
      <c r="G268" s="354" t="str">
        <f t="shared" ref="G268:G399" si="11">IF(F268&gt;$G$8,"",PMT($G$6,$G$8,$G$2)*-1)</f>
        <v/>
      </c>
      <c r="H268" s="354" t="str">
        <f t="shared" ref="H268:H399" si="12">IF(F268&gt;$G$8,"",$G$6*J267)</f>
        <v/>
      </c>
      <c r="I268" s="354" t="str">
        <f t="shared" ref="I268:I399" si="13">IF(F268&gt;$G$8,"",G268-H268)</f>
        <v/>
      </c>
      <c r="J268" s="354" t="str">
        <f t="shared" si="9"/>
        <v/>
      </c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</row>
    <row r="269" spans="4:29" ht="15.75" customHeight="1">
      <c r="D269" s="333"/>
      <c r="E269" s="333"/>
      <c r="F269" s="353" t="str">
        <f t="shared" si="10"/>
        <v/>
      </c>
      <c r="G269" s="354" t="str">
        <f t="shared" si="11"/>
        <v/>
      </c>
      <c r="H269" s="354" t="str">
        <f t="shared" si="12"/>
        <v/>
      </c>
      <c r="I269" s="354" t="str">
        <f t="shared" si="13"/>
        <v/>
      </c>
      <c r="J269" s="354" t="str">
        <f t="shared" ref="J269:J332" si="14">IF(F269&gt;$G$8,"",J268-I269)</f>
        <v/>
      </c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</row>
    <row r="270" spans="4:29" ht="15.75" customHeight="1">
      <c r="D270" s="333"/>
      <c r="E270" s="333"/>
      <c r="F270" s="353" t="str">
        <f t="shared" ref="F270:F333" si="15">IF(OR(F269=$G$8,F269=""),"",IF(ISNUMBER(F269),F269+1,1))</f>
        <v/>
      </c>
      <c r="G270" s="354" t="str">
        <f t="shared" si="11"/>
        <v/>
      </c>
      <c r="H270" s="354" t="str">
        <f t="shared" si="12"/>
        <v/>
      </c>
      <c r="I270" s="354" t="str">
        <f t="shared" si="13"/>
        <v/>
      </c>
      <c r="J270" s="354" t="str">
        <f t="shared" si="14"/>
        <v/>
      </c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</row>
    <row r="271" spans="4:29" ht="15.75" customHeight="1">
      <c r="D271" s="333"/>
      <c r="E271" s="333"/>
      <c r="F271" s="353" t="str">
        <f t="shared" si="15"/>
        <v/>
      </c>
      <c r="G271" s="354" t="str">
        <f t="shared" si="11"/>
        <v/>
      </c>
      <c r="H271" s="354" t="str">
        <f t="shared" si="12"/>
        <v/>
      </c>
      <c r="I271" s="354" t="str">
        <f t="shared" si="13"/>
        <v/>
      </c>
      <c r="J271" s="354" t="str">
        <f t="shared" si="14"/>
        <v/>
      </c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</row>
    <row r="272" spans="4:29" ht="15.75" customHeight="1">
      <c r="D272" s="333"/>
      <c r="E272" s="333"/>
      <c r="F272" s="353" t="str">
        <f t="shared" si="15"/>
        <v/>
      </c>
      <c r="G272" s="354" t="str">
        <f t="shared" si="11"/>
        <v/>
      </c>
      <c r="H272" s="354" t="str">
        <f t="shared" si="12"/>
        <v/>
      </c>
      <c r="I272" s="354" t="str">
        <f t="shared" si="13"/>
        <v/>
      </c>
      <c r="J272" s="354" t="str">
        <f t="shared" si="14"/>
        <v/>
      </c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</row>
    <row r="273" spans="4:29" ht="15.75" customHeight="1">
      <c r="D273" s="333"/>
      <c r="E273" s="333"/>
      <c r="F273" s="353" t="str">
        <f t="shared" si="15"/>
        <v/>
      </c>
      <c r="G273" s="354" t="str">
        <f t="shared" si="11"/>
        <v/>
      </c>
      <c r="H273" s="354" t="str">
        <f t="shared" si="12"/>
        <v/>
      </c>
      <c r="I273" s="354" t="str">
        <f t="shared" si="13"/>
        <v/>
      </c>
      <c r="J273" s="354" t="str">
        <f t="shared" si="14"/>
        <v/>
      </c>
      <c r="K273" s="333"/>
      <c r="L273" s="333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  <c r="Z273" s="333"/>
      <c r="AA273" s="333"/>
      <c r="AB273" s="333"/>
      <c r="AC273" s="333"/>
    </row>
    <row r="274" spans="4:29" ht="15.75" customHeight="1">
      <c r="D274" s="333"/>
      <c r="E274" s="333"/>
      <c r="F274" s="353" t="str">
        <f t="shared" si="15"/>
        <v/>
      </c>
      <c r="G274" s="354" t="str">
        <f t="shared" si="11"/>
        <v/>
      </c>
      <c r="H274" s="354" t="str">
        <f t="shared" si="12"/>
        <v/>
      </c>
      <c r="I274" s="354" t="str">
        <f t="shared" si="13"/>
        <v/>
      </c>
      <c r="J274" s="354" t="str">
        <f t="shared" si="14"/>
        <v/>
      </c>
      <c r="K274" s="333"/>
      <c r="L274" s="333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</row>
    <row r="275" spans="4:29" ht="15.75" customHeight="1">
      <c r="D275" s="333"/>
      <c r="E275" s="333"/>
      <c r="F275" s="353" t="str">
        <f t="shared" si="15"/>
        <v/>
      </c>
      <c r="G275" s="354" t="str">
        <f t="shared" si="11"/>
        <v/>
      </c>
      <c r="H275" s="354" t="str">
        <f t="shared" si="12"/>
        <v/>
      </c>
      <c r="I275" s="354" t="str">
        <f t="shared" si="13"/>
        <v/>
      </c>
      <c r="J275" s="354" t="str">
        <f t="shared" si="14"/>
        <v/>
      </c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</row>
    <row r="276" spans="4:29" ht="15.75" customHeight="1">
      <c r="D276" s="333"/>
      <c r="E276" s="333"/>
      <c r="F276" s="353" t="str">
        <f t="shared" si="15"/>
        <v/>
      </c>
      <c r="G276" s="354" t="str">
        <f t="shared" si="11"/>
        <v/>
      </c>
      <c r="H276" s="354" t="str">
        <f t="shared" si="12"/>
        <v/>
      </c>
      <c r="I276" s="354" t="str">
        <f t="shared" si="13"/>
        <v/>
      </c>
      <c r="J276" s="354" t="str">
        <f t="shared" si="14"/>
        <v/>
      </c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</row>
    <row r="277" spans="4:29" ht="15.75" customHeight="1">
      <c r="D277" s="333"/>
      <c r="E277" s="333"/>
      <c r="F277" s="353" t="str">
        <f t="shared" si="15"/>
        <v/>
      </c>
      <c r="G277" s="354" t="str">
        <f t="shared" si="11"/>
        <v/>
      </c>
      <c r="H277" s="354" t="str">
        <f t="shared" si="12"/>
        <v/>
      </c>
      <c r="I277" s="354" t="str">
        <f t="shared" si="13"/>
        <v/>
      </c>
      <c r="J277" s="354" t="str">
        <f t="shared" si="14"/>
        <v/>
      </c>
      <c r="K277" s="333"/>
      <c r="L277" s="333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333"/>
      <c r="AB277" s="333"/>
      <c r="AC277" s="333"/>
    </row>
    <row r="278" spans="4:29" ht="15.75" customHeight="1">
      <c r="D278" s="333"/>
      <c r="E278" s="333"/>
      <c r="F278" s="353" t="str">
        <f t="shared" si="15"/>
        <v/>
      </c>
      <c r="G278" s="354" t="str">
        <f t="shared" si="11"/>
        <v/>
      </c>
      <c r="H278" s="354" t="str">
        <f t="shared" si="12"/>
        <v/>
      </c>
      <c r="I278" s="354" t="str">
        <f t="shared" si="13"/>
        <v/>
      </c>
      <c r="J278" s="354" t="str">
        <f t="shared" si="14"/>
        <v/>
      </c>
      <c r="K278" s="333"/>
      <c r="L278" s="333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  <c r="Z278" s="333"/>
      <c r="AA278" s="333"/>
      <c r="AB278" s="333"/>
      <c r="AC278" s="333"/>
    </row>
    <row r="279" spans="4:29" ht="15.75" customHeight="1">
      <c r="D279" s="333"/>
      <c r="E279" s="333"/>
      <c r="F279" s="353" t="str">
        <f t="shared" si="15"/>
        <v/>
      </c>
      <c r="G279" s="354" t="str">
        <f t="shared" si="11"/>
        <v/>
      </c>
      <c r="H279" s="354" t="str">
        <f t="shared" si="12"/>
        <v/>
      </c>
      <c r="I279" s="354" t="str">
        <f t="shared" si="13"/>
        <v/>
      </c>
      <c r="J279" s="354" t="str">
        <f t="shared" si="14"/>
        <v/>
      </c>
      <c r="K279" s="333"/>
      <c r="L279" s="333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  <c r="Z279" s="333"/>
      <c r="AA279" s="333"/>
      <c r="AB279" s="333"/>
      <c r="AC279" s="333"/>
    </row>
    <row r="280" spans="4:29" ht="15.75" customHeight="1">
      <c r="D280" s="333"/>
      <c r="E280" s="333"/>
      <c r="F280" s="353" t="str">
        <f t="shared" si="15"/>
        <v/>
      </c>
      <c r="G280" s="354" t="str">
        <f t="shared" si="11"/>
        <v/>
      </c>
      <c r="H280" s="354" t="str">
        <f t="shared" si="12"/>
        <v/>
      </c>
      <c r="I280" s="354" t="str">
        <f t="shared" si="13"/>
        <v/>
      </c>
      <c r="J280" s="354" t="str">
        <f t="shared" si="14"/>
        <v/>
      </c>
      <c r="K280" s="333"/>
      <c r="L280" s="333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  <c r="AA280" s="333"/>
      <c r="AB280" s="333"/>
      <c r="AC280" s="333"/>
    </row>
    <row r="281" spans="4:29" ht="15.75" customHeight="1">
      <c r="D281" s="333"/>
      <c r="E281" s="333"/>
      <c r="F281" s="353" t="str">
        <f t="shared" si="15"/>
        <v/>
      </c>
      <c r="G281" s="354" t="str">
        <f t="shared" si="11"/>
        <v/>
      </c>
      <c r="H281" s="354" t="str">
        <f t="shared" si="12"/>
        <v/>
      </c>
      <c r="I281" s="354" t="str">
        <f t="shared" si="13"/>
        <v/>
      </c>
      <c r="J281" s="354" t="str">
        <f t="shared" si="14"/>
        <v/>
      </c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</row>
    <row r="282" spans="4:29" ht="15.75" customHeight="1">
      <c r="D282" s="333"/>
      <c r="E282" s="333"/>
      <c r="F282" s="353" t="str">
        <f t="shared" si="15"/>
        <v/>
      </c>
      <c r="G282" s="354" t="str">
        <f t="shared" si="11"/>
        <v/>
      </c>
      <c r="H282" s="354" t="str">
        <f t="shared" si="12"/>
        <v/>
      </c>
      <c r="I282" s="354" t="str">
        <f t="shared" si="13"/>
        <v/>
      </c>
      <c r="J282" s="354" t="str">
        <f t="shared" si="14"/>
        <v/>
      </c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</row>
    <row r="283" spans="4:29" ht="15.75" customHeight="1">
      <c r="D283" s="333"/>
      <c r="E283" s="333"/>
      <c r="F283" s="353" t="str">
        <f t="shared" si="15"/>
        <v/>
      </c>
      <c r="G283" s="354" t="str">
        <f t="shared" si="11"/>
        <v/>
      </c>
      <c r="H283" s="354" t="str">
        <f t="shared" si="12"/>
        <v/>
      </c>
      <c r="I283" s="354" t="str">
        <f t="shared" si="13"/>
        <v/>
      </c>
      <c r="J283" s="354" t="str">
        <f t="shared" si="14"/>
        <v/>
      </c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</row>
    <row r="284" spans="4:29" ht="15.75" customHeight="1">
      <c r="D284" s="333"/>
      <c r="E284" s="333"/>
      <c r="F284" s="353" t="str">
        <f t="shared" si="15"/>
        <v/>
      </c>
      <c r="G284" s="354" t="str">
        <f t="shared" si="11"/>
        <v/>
      </c>
      <c r="H284" s="354" t="str">
        <f t="shared" si="12"/>
        <v/>
      </c>
      <c r="I284" s="354" t="str">
        <f t="shared" si="13"/>
        <v/>
      </c>
      <c r="J284" s="354" t="str">
        <f t="shared" si="14"/>
        <v/>
      </c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</row>
    <row r="285" spans="4:29" ht="15.75" customHeight="1">
      <c r="D285" s="333"/>
      <c r="E285" s="333"/>
      <c r="F285" s="353" t="str">
        <f t="shared" si="15"/>
        <v/>
      </c>
      <c r="G285" s="354" t="str">
        <f t="shared" si="11"/>
        <v/>
      </c>
      <c r="H285" s="354" t="str">
        <f t="shared" si="12"/>
        <v/>
      </c>
      <c r="I285" s="354" t="str">
        <f t="shared" si="13"/>
        <v/>
      </c>
      <c r="J285" s="354" t="str">
        <f t="shared" si="14"/>
        <v/>
      </c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</row>
    <row r="286" spans="4:29" ht="15.75" customHeight="1">
      <c r="D286" s="333"/>
      <c r="E286" s="333"/>
      <c r="F286" s="353" t="str">
        <f t="shared" si="15"/>
        <v/>
      </c>
      <c r="G286" s="354" t="str">
        <f t="shared" si="11"/>
        <v/>
      </c>
      <c r="H286" s="354" t="str">
        <f t="shared" si="12"/>
        <v/>
      </c>
      <c r="I286" s="354" t="str">
        <f t="shared" si="13"/>
        <v/>
      </c>
      <c r="J286" s="354" t="str">
        <f t="shared" si="14"/>
        <v/>
      </c>
      <c r="K286" s="333"/>
      <c r="L286" s="333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  <c r="Z286" s="333"/>
      <c r="AA286" s="333"/>
      <c r="AB286" s="333"/>
      <c r="AC286" s="333"/>
    </row>
    <row r="287" spans="4:29" ht="15.75" customHeight="1">
      <c r="D287" s="333"/>
      <c r="E287" s="333"/>
      <c r="F287" s="353" t="str">
        <f t="shared" si="15"/>
        <v/>
      </c>
      <c r="G287" s="354" t="str">
        <f t="shared" si="11"/>
        <v/>
      </c>
      <c r="H287" s="354" t="str">
        <f t="shared" si="12"/>
        <v/>
      </c>
      <c r="I287" s="354" t="str">
        <f t="shared" si="13"/>
        <v/>
      </c>
      <c r="J287" s="354" t="str">
        <f t="shared" si="14"/>
        <v/>
      </c>
      <c r="K287" s="333"/>
      <c r="L287" s="333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  <c r="AA287" s="333"/>
      <c r="AB287" s="333"/>
      <c r="AC287" s="333"/>
    </row>
    <row r="288" spans="4:29" ht="15.75" customHeight="1">
      <c r="D288" s="333"/>
      <c r="E288" s="333"/>
      <c r="F288" s="353" t="str">
        <f t="shared" si="15"/>
        <v/>
      </c>
      <c r="G288" s="354" t="str">
        <f t="shared" si="11"/>
        <v/>
      </c>
      <c r="H288" s="354" t="str">
        <f t="shared" si="12"/>
        <v/>
      </c>
      <c r="I288" s="354" t="str">
        <f t="shared" si="13"/>
        <v/>
      </c>
      <c r="J288" s="354" t="str">
        <f t="shared" si="14"/>
        <v/>
      </c>
      <c r="K288" s="333"/>
      <c r="L288" s="333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  <c r="Z288" s="333"/>
      <c r="AA288" s="333"/>
      <c r="AB288" s="333"/>
      <c r="AC288" s="333"/>
    </row>
    <row r="289" spans="4:29" ht="15.75" customHeight="1">
      <c r="D289" s="333"/>
      <c r="E289" s="333"/>
      <c r="F289" s="353" t="str">
        <f t="shared" si="15"/>
        <v/>
      </c>
      <c r="G289" s="354" t="str">
        <f t="shared" si="11"/>
        <v/>
      </c>
      <c r="H289" s="354" t="str">
        <f t="shared" si="12"/>
        <v/>
      </c>
      <c r="I289" s="354" t="str">
        <f t="shared" si="13"/>
        <v/>
      </c>
      <c r="J289" s="354" t="str">
        <f t="shared" si="14"/>
        <v/>
      </c>
      <c r="K289" s="333"/>
      <c r="L289" s="333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  <c r="Z289" s="333"/>
      <c r="AA289" s="333"/>
      <c r="AB289" s="333"/>
      <c r="AC289" s="333"/>
    </row>
    <row r="290" spans="4:29" ht="15.75" customHeight="1">
      <c r="D290" s="333"/>
      <c r="E290" s="333"/>
      <c r="F290" s="353" t="str">
        <f t="shared" si="15"/>
        <v/>
      </c>
      <c r="G290" s="354" t="str">
        <f t="shared" si="11"/>
        <v/>
      </c>
      <c r="H290" s="354" t="str">
        <f t="shared" si="12"/>
        <v/>
      </c>
      <c r="I290" s="354" t="str">
        <f t="shared" si="13"/>
        <v/>
      </c>
      <c r="J290" s="354" t="str">
        <f t="shared" si="14"/>
        <v/>
      </c>
      <c r="K290" s="333"/>
      <c r="L290" s="333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  <c r="Z290" s="333"/>
      <c r="AA290" s="333"/>
      <c r="AB290" s="333"/>
      <c r="AC290" s="333"/>
    </row>
    <row r="291" spans="4:29" ht="15.75" customHeight="1">
      <c r="D291" s="333"/>
      <c r="E291" s="333"/>
      <c r="F291" s="353" t="str">
        <f t="shared" si="15"/>
        <v/>
      </c>
      <c r="G291" s="354" t="str">
        <f t="shared" si="11"/>
        <v/>
      </c>
      <c r="H291" s="354" t="str">
        <f t="shared" si="12"/>
        <v/>
      </c>
      <c r="I291" s="354" t="str">
        <f t="shared" si="13"/>
        <v/>
      </c>
      <c r="J291" s="354" t="str">
        <f t="shared" si="14"/>
        <v/>
      </c>
      <c r="K291" s="333"/>
      <c r="L291" s="333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  <c r="Z291" s="333"/>
      <c r="AA291" s="333"/>
      <c r="AB291" s="333"/>
      <c r="AC291" s="333"/>
    </row>
    <row r="292" spans="4:29" ht="15.75" customHeight="1">
      <c r="D292" s="333"/>
      <c r="E292" s="333"/>
      <c r="F292" s="353" t="str">
        <f t="shared" si="15"/>
        <v/>
      </c>
      <c r="G292" s="354" t="str">
        <f t="shared" si="11"/>
        <v/>
      </c>
      <c r="H292" s="354" t="str">
        <f t="shared" si="12"/>
        <v/>
      </c>
      <c r="I292" s="354" t="str">
        <f t="shared" si="13"/>
        <v/>
      </c>
      <c r="J292" s="354" t="str">
        <f t="shared" si="14"/>
        <v/>
      </c>
      <c r="K292" s="333"/>
      <c r="L292" s="333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  <c r="Z292" s="333"/>
      <c r="AA292" s="333"/>
      <c r="AB292" s="333"/>
      <c r="AC292" s="333"/>
    </row>
    <row r="293" spans="4:29" ht="15.75" customHeight="1">
      <c r="D293" s="333"/>
      <c r="E293" s="333"/>
      <c r="F293" s="353" t="str">
        <f t="shared" si="15"/>
        <v/>
      </c>
      <c r="G293" s="354" t="str">
        <f t="shared" si="11"/>
        <v/>
      </c>
      <c r="H293" s="354" t="str">
        <f t="shared" si="12"/>
        <v/>
      </c>
      <c r="I293" s="354" t="str">
        <f t="shared" si="13"/>
        <v/>
      </c>
      <c r="J293" s="354" t="str">
        <f t="shared" si="14"/>
        <v/>
      </c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  <c r="AA293" s="333"/>
      <c r="AB293" s="333"/>
      <c r="AC293" s="333"/>
    </row>
    <row r="294" spans="4:29" ht="15.75" customHeight="1">
      <c r="D294" s="333"/>
      <c r="E294" s="333"/>
      <c r="F294" s="353" t="str">
        <f t="shared" si="15"/>
        <v/>
      </c>
      <c r="G294" s="354" t="str">
        <f t="shared" si="11"/>
        <v/>
      </c>
      <c r="H294" s="354" t="str">
        <f t="shared" si="12"/>
        <v/>
      </c>
      <c r="I294" s="354" t="str">
        <f t="shared" si="13"/>
        <v/>
      </c>
      <c r="J294" s="354" t="str">
        <f t="shared" si="14"/>
        <v/>
      </c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</row>
    <row r="295" spans="4:29" ht="15.75" customHeight="1">
      <c r="D295" s="333"/>
      <c r="E295" s="333"/>
      <c r="F295" s="353" t="str">
        <f t="shared" si="15"/>
        <v/>
      </c>
      <c r="G295" s="354" t="str">
        <f t="shared" si="11"/>
        <v/>
      </c>
      <c r="H295" s="354" t="str">
        <f t="shared" si="12"/>
        <v/>
      </c>
      <c r="I295" s="354" t="str">
        <f t="shared" si="13"/>
        <v/>
      </c>
      <c r="J295" s="354" t="str">
        <f t="shared" si="14"/>
        <v/>
      </c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</row>
    <row r="296" spans="4:29" ht="15.75" customHeight="1">
      <c r="D296" s="333"/>
      <c r="E296" s="333"/>
      <c r="F296" s="353" t="str">
        <f t="shared" si="15"/>
        <v/>
      </c>
      <c r="G296" s="354" t="str">
        <f t="shared" si="11"/>
        <v/>
      </c>
      <c r="H296" s="354" t="str">
        <f t="shared" si="12"/>
        <v/>
      </c>
      <c r="I296" s="354" t="str">
        <f t="shared" si="13"/>
        <v/>
      </c>
      <c r="J296" s="354" t="str">
        <f t="shared" si="14"/>
        <v/>
      </c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</row>
    <row r="297" spans="4:29" ht="15.75" customHeight="1">
      <c r="D297" s="333"/>
      <c r="E297" s="333"/>
      <c r="F297" s="353" t="str">
        <f t="shared" si="15"/>
        <v/>
      </c>
      <c r="G297" s="354" t="str">
        <f t="shared" si="11"/>
        <v/>
      </c>
      <c r="H297" s="354" t="str">
        <f t="shared" si="12"/>
        <v/>
      </c>
      <c r="I297" s="354" t="str">
        <f t="shared" si="13"/>
        <v/>
      </c>
      <c r="J297" s="354" t="str">
        <f t="shared" si="14"/>
        <v/>
      </c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</row>
    <row r="298" spans="4:29" ht="15.75" customHeight="1">
      <c r="D298" s="333"/>
      <c r="E298" s="333"/>
      <c r="F298" s="353" t="str">
        <f t="shared" si="15"/>
        <v/>
      </c>
      <c r="G298" s="354" t="str">
        <f t="shared" si="11"/>
        <v/>
      </c>
      <c r="H298" s="354" t="str">
        <f t="shared" si="12"/>
        <v/>
      </c>
      <c r="I298" s="354" t="str">
        <f t="shared" si="13"/>
        <v/>
      </c>
      <c r="J298" s="354" t="str">
        <f t="shared" si="14"/>
        <v/>
      </c>
      <c r="K298" s="333"/>
      <c r="L298" s="333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  <c r="Z298" s="333"/>
      <c r="AA298" s="333"/>
      <c r="AB298" s="333"/>
      <c r="AC298" s="333"/>
    </row>
    <row r="299" spans="4:29" ht="15.75" customHeight="1">
      <c r="D299" s="333"/>
      <c r="E299" s="333"/>
      <c r="F299" s="353" t="str">
        <f t="shared" si="15"/>
        <v/>
      </c>
      <c r="G299" s="354" t="str">
        <f t="shared" si="11"/>
        <v/>
      </c>
      <c r="H299" s="354" t="str">
        <f t="shared" si="12"/>
        <v/>
      </c>
      <c r="I299" s="354" t="str">
        <f t="shared" si="13"/>
        <v/>
      </c>
      <c r="J299" s="354" t="str">
        <f t="shared" si="14"/>
        <v/>
      </c>
      <c r="K299" s="333"/>
      <c r="L299" s="333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  <c r="Z299" s="333"/>
      <c r="AA299" s="333"/>
      <c r="AB299" s="333"/>
      <c r="AC299" s="333"/>
    </row>
    <row r="300" spans="4:29" ht="15.75" customHeight="1">
      <c r="D300" s="333"/>
      <c r="E300" s="333"/>
      <c r="F300" s="353" t="str">
        <f t="shared" si="15"/>
        <v/>
      </c>
      <c r="G300" s="354" t="str">
        <f t="shared" si="11"/>
        <v/>
      </c>
      <c r="H300" s="354" t="str">
        <f t="shared" si="12"/>
        <v/>
      </c>
      <c r="I300" s="354" t="str">
        <f t="shared" si="13"/>
        <v/>
      </c>
      <c r="J300" s="354" t="str">
        <f t="shared" si="14"/>
        <v/>
      </c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</row>
    <row r="301" spans="4:29" ht="15.75" customHeight="1">
      <c r="D301" s="333"/>
      <c r="E301" s="333"/>
      <c r="F301" s="353" t="str">
        <f t="shared" si="15"/>
        <v/>
      </c>
      <c r="G301" s="354" t="str">
        <f t="shared" si="11"/>
        <v/>
      </c>
      <c r="H301" s="354" t="str">
        <f t="shared" si="12"/>
        <v/>
      </c>
      <c r="I301" s="354" t="str">
        <f t="shared" si="13"/>
        <v/>
      </c>
      <c r="J301" s="354" t="str">
        <f t="shared" si="14"/>
        <v/>
      </c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  <c r="AA301" s="333"/>
      <c r="AB301" s="333"/>
      <c r="AC301" s="333"/>
    </row>
    <row r="302" spans="4:29" ht="15.75" customHeight="1">
      <c r="D302" s="333"/>
      <c r="E302" s="333"/>
      <c r="F302" s="353" t="str">
        <f t="shared" si="15"/>
        <v/>
      </c>
      <c r="G302" s="354" t="str">
        <f t="shared" si="11"/>
        <v/>
      </c>
      <c r="H302" s="354" t="str">
        <f t="shared" si="12"/>
        <v/>
      </c>
      <c r="I302" s="354" t="str">
        <f t="shared" si="13"/>
        <v/>
      </c>
      <c r="J302" s="354" t="str">
        <f t="shared" si="14"/>
        <v/>
      </c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</row>
    <row r="303" spans="4:29" ht="15.75" customHeight="1">
      <c r="D303" s="333"/>
      <c r="E303" s="333"/>
      <c r="F303" s="353" t="str">
        <f t="shared" si="15"/>
        <v/>
      </c>
      <c r="G303" s="354" t="str">
        <f t="shared" si="11"/>
        <v/>
      </c>
      <c r="H303" s="354" t="str">
        <f t="shared" si="12"/>
        <v/>
      </c>
      <c r="I303" s="354" t="str">
        <f t="shared" si="13"/>
        <v/>
      </c>
      <c r="J303" s="354" t="str">
        <f t="shared" si="14"/>
        <v/>
      </c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</row>
    <row r="304" spans="4:29" ht="15.75" customHeight="1">
      <c r="D304" s="333"/>
      <c r="E304" s="333"/>
      <c r="F304" s="353" t="str">
        <f t="shared" si="15"/>
        <v/>
      </c>
      <c r="G304" s="354" t="str">
        <f t="shared" si="11"/>
        <v/>
      </c>
      <c r="H304" s="354" t="str">
        <f t="shared" si="12"/>
        <v/>
      </c>
      <c r="I304" s="354" t="str">
        <f t="shared" si="13"/>
        <v/>
      </c>
      <c r="J304" s="354" t="str">
        <f t="shared" si="14"/>
        <v/>
      </c>
      <c r="K304" s="333"/>
      <c r="L304" s="333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  <c r="Z304" s="333"/>
      <c r="AA304" s="333"/>
      <c r="AB304" s="333"/>
      <c r="AC304" s="333"/>
    </row>
    <row r="305" spans="4:29" ht="15.75" customHeight="1">
      <c r="D305" s="333"/>
      <c r="E305" s="333"/>
      <c r="F305" s="353" t="str">
        <f t="shared" si="15"/>
        <v/>
      </c>
      <c r="G305" s="354" t="str">
        <f t="shared" si="11"/>
        <v/>
      </c>
      <c r="H305" s="354" t="str">
        <f t="shared" si="12"/>
        <v/>
      </c>
      <c r="I305" s="354" t="str">
        <f t="shared" si="13"/>
        <v/>
      </c>
      <c r="J305" s="354" t="str">
        <f t="shared" si="14"/>
        <v/>
      </c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  <c r="AA305" s="333"/>
      <c r="AB305" s="333"/>
      <c r="AC305" s="333"/>
    </row>
    <row r="306" spans="4:29" ht="15.75" customHeight="1">
      <c r="D306" s="333"/>
      <c r="E306" s="333"/>
      <c r="F306" s="353" t="str">
        <f t="shared" si="15"/>
        <v/>
      </c>
      <c r="G306" s="354" t="str">
        <f t="shared" si="11"/>
        <v/>
      </c>
      <c r="H306" s="354" t="str">
        <f t="shared" si="12"/>
        <v/>
      </c>
      <c r="I306" s="354" t="str">
        <f t="shared" si="13"/>
        <v/>
      </c>
      <c r="J306" s="354" t="str">
        <f t="shared" si="14"/>
        <v/>
      </c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  <c r="AA306" s="333"/>
      <c r="AB306" s="333"/>
      <c r="AC306" s="333"/>
    </row>
    <row r="307" spans="4:29" ht="15.75" customHeight="1">
      <c r="D307" s="333"/>
      <c r="E307" s="333"/>
      <c r="F307" s="353" t="str">
        <f t="shared" si="15"/>
        <v/>
      </c>
      <c r="G307" s="354" t="str">
        <f t="shared" si="11"/>
        <v/>
      </c>
      <c r="H307" s="354" t="str">
        <f t="shared" si="12"/>
        <v/>
      </c>
      <c r="I307" s="354" t="str">
        <f t="shared" si="13"/>
        <v/>
      </c>
      <c r="J307" s="354" t="str">
        <f t="shared" si="14"/>
        <v/>
      </c>
      <c r="K307" s="333"/>
      <c r="L307" s="333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3"/>
      <c r="AB307" s="333"/>
      <c r="AC307" s="333"/>
    </row>
    <row r="308" spans="4:29" ht="15.75" customHeight="1">
      <c r="D308" s="333"/>
      <c r="E308" s="333"/>
      <c r="F308" s="353" t="str">
        <f t="shared" si="15"/>
        <v/>
      </c>
      <c r="G308" s="354" t="str">
        <f t="shared" si="11"/>
        <v/>
      </c>
      <c r="H308" s="354" t="str">
        <f t="shared" si="12"/>
        <v/>
      </c>
      <c r="I308" s="354" t="str">
        <f t="shared" si="13"/>
        <v/>
      </c>
      <c r="J308" s="354" t="str">
        <f t="shared" si="14"/>
        <v/>
      </c>
      <c r="K308" s="333"/>
      <c r="L308" s="333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  <c r="Z308" s="333"/>
      <c r="AA308" s="333"/>
      <c r="AB308" s="333"/>
      <c r="AC308" s="333"/>
    </row>
    <row r="309" spans="4:29" ht="15.75" customHeight="1">
      <c r="D309" s="333"/>
      <c r="E309" s="333"/>
      <c r="F309" s="353" t="str">
        <f t="shared" si="15"/>
        <v/>
      </c>
      <c r="G309" s="354" t="str">
        <f t="shared" si="11"/>
        <v/>
      </c>
      <c r="H309" s="354" t="str">
        <f t="shared" si="12"/>
        <v/>
      </c>
      <c r="I309" s="354" t="str">
        <f t="shared" si="13"/>
        <v/>
      </c>
      <c r="J309" s="354" t="str">
        <f t="shared" si="14"/>
        <v/>
      </c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  <c r="AA309" s="333"/>
      <c r="AB309" s="333"/>
      <c r="AC309" s="333"/>
    </row>
    <row r="310" spans="4:29" ht="15.75" customHeight="1">
      <c r="D310" s="333"/>
      <c r="E310" s="333"/>
      <c r="F310" s="353" t="str">
        <f t="shared" si="15"/>
        <v/>
      </c>
      <c r="G310" s="354" t="str">
        <f t="shared" si="11"/>
        <v/>
      </c>
      <c r="H310" s="354" t="str">
        <f t="shared" si="12"/>
        <v/>
      </c>
      <c r="I310" s="354" t="str">
        <f t="shared" si="13"/>
        <v/>
      </c>
      <c r="J310" s="354" t="str">
        <f t="shared" si="14"/>
        <v/>
      </c>
      <c r="K310" s="333"/>
      <c r="L310" s="333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  <c r="Z310" s="333"/>
      <c r="AA310" s="333"/>
      <c r="AB310" s="333"/>
      <c r="AC310" s="333"/>
    </row>
    <row r="311" spans="4:29" ht="15.75" customHeight="1">
      <c r="D311" s="333"/>
      <c r="E311" s="333"/>
      <c r="F311" s="353" t="str">
        <f t="shared" si="15"/>
        <v/>
      </c>
      <c r="G311" s="354" t="str">
        <f t="shared" si="11"/>
        <v/>
      </c>
      <c r="H311" s="354" t="str">
        <f t="shared" si="12"/>
        <v/>
      </c>
      <c r="I311" s="354" t="str">
        <f t="shared" si="13"/>
        <v/>
      </c>
      <c r="J311" s="354" t="str">
        <f t="shared" si="14"/>
        <v/>
      </c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  <c r="AA311" s="333"/>
      <c r="AB311" s="333"/>
      <c r="AC311" s="333"/>
    </row>
    <row r="312" spans="4:29" ht="15.75" customHeight="1">
      <c r="D312" s="333"/>
      <c r="E312" s="333"/>
      <c r="F312" s="353" t="str">
        <f t="shared" si="15"/>
        <v/>
      </c>
      <c r="G312" s="354" t="str">
        <f t="shared" si="11"/>
        <v/>
      </c>
      <c r="H312" s="354" t="str">
        <f t="shared" si="12"/>
        <v/>
      </c>
      <c r="I312" s="354" t="str">
        <f t="shared" si="13"/>
        <v/>
      </c>
      <c r="J312" s="354" t="str">
        <f t="shared" si="14"/>
        <v/>
      </c>
      <c r="K312" s="333"/>
      <c r="L312" s="333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  <c r="Z312" s="333"/>
      <c r="AA312" s="333"/>
      <c r="AB312" s="333"/>
      <c r="AC312" s="333"/>
    </row>
    <row r="313" spans="4:29" ht="15.75" customHeight="1">
      <c r="D313" s="333"/>
      <c r="E313" s="333"/>
      <c r="F313" s="353" t="str">
        <f t="shared" si="15"/>
        <v/>
      </c>
      <c r="G313" s="354" t="str">
        <f t="shared" si="11"/>
        <v/>
      </c>
      <c r="H313" s="354" t="str">
        <f t="shared" si="12"/>
        <v/>
      </c>
      <c r="I313" s="354" t="str">
        <f t="shared" si="13"/>
        <v/>
      </c>
      <c r="J313" s="354" t="str">
        <f t="shared" si="14"/>
        <v/>
      </c>
      <c r="K313" s="333"/>
      <c r="L313" s="333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  <c r="AA313" s="333"/>
      <c r="AB313" s="333"/>
      <c r="AC313" s="333"/>
    </row>
    <row r="314" spans="4:29" ht="15.75" customHeight="1">
      <c r="D314" s="333"/>
      <c r="E314" s="333"/>
      <c r="F314" s="353" t="str">
        <f t="shared" si="15"/>
        <v/>
      </c>
      <c r="G314" s="354" t="str">
        <f t="shared" si="11"/>
        <v/>
      </c>
      <c r="H314" s="354" t="str">
        <f t="shared" si="12"/>
        <v/>
      </c>
      <c r="I314" s="354" t="str">
        <f t="shared" si="13"/>
        <v/>
      </c>
      <c r="J314" s="354" t="str">
        <f t="shared" si="14"/>
        <v/>
      </c>
      <c r="K314" s="333"/>
      <c r="L314" s="333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  <c r="Z314" s="333"/>
      <c r="AA314" s="333"/>
      <c r="AB314" s="333"/>
      <c r="AC314" s="333"/>
    </row>
    <row r="315" spans="4:29" ht="15.75" customHeight="1">
      <c r="D315" s="333"/>
      <c r="E315" s="333"/>
      <c r="F315" s="353" t="str">
        <f t="shared" si="15"/>
        <v/>
      </c>
      <c r="G315" s="354" t="str">
        <f t="shared" si="11"/>
        <v/>
      </c>
      <c r="H315" s="354" t="str">
        <f t="shared" si="12"/>
        <v/>
      </c>
      <c r="I315" s="354" t="str">
        <f t="shared" si="13"/>
        <v/>
      </c>
      <c r="J315" s="354" t="str">
        <f t="shared" si="14"/>
        <v/>
      </c>
      <c r="K315" s="333"/>
      <c r="L315" s="333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  <c r="Z315" s="333"/>
      <c r="AA315" s="333"/>
      <c r="AB315" s="333"/>
      <c r="AC315" s="333"/>
    </row>
    <row r="316" spans="4:29" ht="15.75" customHeight="1">
      <c r="D316" s="333"/>
      <c r="E316" s="333"/>
      <c r="F316" s="353" t="str">
        <f t="shared" si="15"/>
        <v/>
      </c>
      <c r="G316" s="354" t="str">
        <f t="shared" si="11"/>
        <v/>
      </c>
      <c r="H316" s="354" t="str">
        <f t="shared" si="12"/>
        <v/>
      </c>
      <c r="I316" s="354" t="str">
        <f t="shared" si="13"/>
        <v/>
      </c>
      <c r="J316" s="354" t="str">
        <f t="shared" si="14"/>
        <v/>
      </c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  <c r="AA316" s="333"/>
      <c r="AB316" s="333"/>
      <c r="AC316" s="333"/>
    </row>
    <row r="317" spans="4:29" ht="15.75" customHeight="1">
      <c r="D317" s="333"/>
      <c r="E317" s="333"/>
      <c r="F317" s="353" t="str">
        <f t="shared" si="15"/>
        <v/>
      </c>
      <c r="G317" s="354" t="str">
        <f t="shared" si="11"/>
        <v/>
      </c>
      <c r="H317" s="354" t="str">
        <f t="shared" si="12"/>
        <v/>
      </c>
      <c r="I317" s="354" t="str">
        <f t="shared" si="13"/>
        <v/>
      </c>
      <c r="J317" s="354" t="str">
        <f t="shared" si="14"/>
        <v/>
      </c>
      <c r="K317" s="333"/>
      <c r="L317" s="333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  <c r="Z317" s="333"/>
      <c r="AA317" s="333"/>
      <c r="AB317" s="333"/>
      <c r="AC317" s="333"/>
    </row>
    <row r="318" spans="4:29" ht="15.75" customHeight="1">
      <c r="D318" s="333"/>
      <c r="E318" s="333"/>
      <c r="F318" s="353" t="str">
        <f t="shared" si="15"/>
        <v/>
      </c>
      <c r="G318" s="354" t="str">
        <f t="shared" si="11"/>
        <v/>
      </c>
      <c r="H318" s="354" t="str">
        <f t="shared" si="12"/>
        <v/>
      </c>
      <c r="I318" s="354" t="str">
        <f t="shared" si="13"/>
        <v/>
      </c>
      <c r="J318" s="354" t="str">
        <f t="shared" si="14"/>
        <v/>
      </c>
      <c r="K318" s="333"/>
      <c r="L318" s="333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  <c r="Z318" s="333"/>
      <c r="AA318" s="333"/>
      <c r="AB318" s="333"/>
      <c r="AC318" s="333"/>
    </row>
    <row r="319" spans="4:29" ht="15.75" customHeight="1">
      <c r="D319" s="333"/>
      <c r="E319" s="333"/>
      <c r="F319" s="353" t="str">
        <f t="shared" si="15"/>
        <v/>
      </c>
      <c r="G319" s="354" t="str">
        <f t="shared" si="11"/>
        <v/>
      </c>
      <c r="H319" s="354" t="str">
        <f t="shared" si="12"/>
        <v/>
      </c>
      <c r="I319" s="354" t="str">
        <f t="shared" si="13"/>
        <v/>
      </c>
      <c r="J319" s="354" t="str">
        <f t="shared" si="14"/>
        <v/>
      </c>
      <c r="K319" s="333"/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  <c r="Z319" s="333"/>
      <c r="AA319" s="333"/>
      <c r="AB319" s="333"/>
      <c r="AC319" s="333"/>
    </row>
    <row r="320" spans="4:29" ht="15.75" customHeight="1">
      <c r="D320" s="333"/>
      <c r="E320" s="333"/>
      <c r="F320" s="353" t="str">
        <f t="shared" si="15"/>
        <v/>
      </c>
      <c r="G320" s="354" t="str">
        <f t="shared" si="11"/>
        <v/>
      </c>
      <c r="H320" s="354" t="str">
        <f t="shared" si="12"/>
        <v/>
      </c>
      <c r="I320" s="354" t="str">
        <f t="shared" si="13"/>
        <v/>
      </c>
      <c r="J320" s="354" t="str">
        <f t="shared" si="14"/>
        <v/>
      </c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</row>
    <row r="321" spans="4:29" ht="15.75" customHeight="1">
      <c r="D321" s="333"/>
      <c r="E321" s="333"/>
      <c r="F321" s="353" t="str">
        <f t="shared" si="15"/>
        <v/>
      </c>
      <c r="G321" s="354" t="str">
        <f t="shared" si="11"/>
        <v/>
      </c>
      <c r="H321" s="354" t="str">
        <f t="shared" si="12"/>
        <v/>
      </c>
      <c r="I321" s="354" t="str">
        <f t="shared" si="13"/>
        <v/>
      </c>
      <c r="J321" s="354" t="str">
        <f t="shared" si="14"/>
        <v/>
      </c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</row>
    <row r="322" spans="4:29" ht="15.75" customHeight="1">
      <c r="D322" s="333"/>
      <c r="E322" s="333"/>
      <c r="F322" s="353" t="str">
        <f t="shared" si="15"/>
        <v/>
      </c>
      <c r="G322" s="354" t="str">
        <f t="shared" si="11"/>
        <v/>
      </c>
      <c r="H322" s="354" t="str">
        <f t="shared" si="12"/>
        <v/>
      </c>
      <c r="I322" s="354" t="str">
        <f t="shared" si="13"/>
        <v/>
      </c>
      <c r="J322" s="354" t="str">
        <f t="shared" si="14"/>
        <v/>
      </c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</row>
    <row r="323" spans="4:29" ht="15.75" customHeight="1">
      <c r="D323" s="333"/>
      <c r="E323" s="333"/>
      <c r="F323" s="353" t="str">
        <f t="shared" si="15"/>
        <v/>
      </c>
      <c r="G323" s="354" t="str">
        <f t="shared" si="11"/>
        <v/>
      </c>
      <c r="H323" s="354" t="str">
        <f t="shared" si="12"/>
        <v/>
      </c>
      <c r="I323" s="354" t="str">
        <f t="shared" si="13"/>
        <v/>
      </c>
      <c r="J323" s="354" t="str">
        <f t="shared" si="14"/>
        <v/>
      </c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</row>
    <row r="324" spans="4:29" ht="15.75" customHeight="1">
      <c r="D324" s="333"/>
      <c r="E324" s="333"/>
      <c r="F324" s="353" t="str">
        <f t="shared" si="15"/>
        <v/>
      </c>
      <c r="G324" s="354" t="str">
        <f t="shared" si="11"/>
        <v/>
      </c>
      <c r="H324" s="354" t="str">
        <f t="shared" si="12"/>
        <v/>
      </c>
      <c r="I324" s="354" t="str">
        <f t="shared" si="13"/>
        <v/>
      </c>
      <c r="J324" s="354" t="str">
        <f t="shared" si="14"/>
        <v/>
      </c>
      <c r="K324" s="333"/>
      <c r="L324" s="333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  <c r="Z324" s="333"/>
      <c r="AA324" s="333"/>
      <c r="AB324" s="333"/>
      <c r="AC324" s="333"/>
    </row>
    <row r="325" spans="4:29" ht="15.75" customHeight="1">
      <c r="D325" s="333"/>
      <c r="E325" s="333"/>
      <c r="F325" s="353" t="str">
        <f t="shared" si="15"/>
        <v/>
      </c>
      <c r="G325" s="354" t="str">
        <f t="shared" si="11"/>
        <v/>
      </c>
      <c r="H325" s="354" t="str">
        <f t="shared" si="12"/>
        <v/>
      </c>
      <c r="I325" s="354" t="str">
        <f t="shared" si="13"/>
        <v/>
      </c>
      <c r="J325" s="354" t="str">
        <f t="shared" si="14"/>
        <v/>
      </c>
      <c r="K325" s="333"/>
      <c r="L325" s="333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  <c r="Z325" s="333"/>
      <c r="AA325" s="333"/>
      <c r="AB325" s="333"/>
      <c r="AC325" s="333"/>
    </row>
    <row r="326" spans="4:29" ht="15.75" customHeight="1">
      <c r="D326" s="333"/>
      <c r="E326" s="333"/>
      <c r="F326" s="353" t="str">
        <f t="shared" si="15"/>
        <v/>
      </c>
      <c r="G326" s="354" t="str">
        <f t="shared" si="11"/>
        <v/>
      </c>
      <c r="H326" s="354" t="str">
        <f t="shared" si="12"/>
        <v/>
      </c>
      <c r="I326" s="354" t="str">
        <f t="shared" si="13"/>
        <v/>
      </c>
      <c r="J326" s="354" t="str">
        <f t="shared" si="14"/>
        <v/>
      </c>
      <c r="K326" s="333"/>
      <c r="L326" s="333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  <c r="AA326" s="333"/>
      <c r="AB326" s="333"/>
      <c r="AC326" s="333"/>
    </row>
    <row r="327" spans="4:29" ht="15.75" customHeight="1">
      <c r="D327" s="333"/>
      <c r="E327" s="333"/>
      <c r="F327" s="353" t="str">
        <f t="shared" si="15"/>
        <v/>
      </c>
      <c r="G327" s="354" t="str">
        <f t="shared" si="11"/>
        <v/>
      </c>
      <c r="H327" s="354" t="str">
        <f t="shared" si="12"/>
        <v/>
      </c>
      <c r="I327" s="354" t="str">
        <f t="shared" si="13"/>
        <v/>
      </c>
      <c r="J327" s="354" t="str">
        <f t="shared" si="14"/>
        <v/>
      </c>
      <c r="K327" s="333"/>
      <c r="L327" s="333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  <c r="Z327" s="333"/>
      <c r="AA327" s="333"/>
      <c r="AB327" s="333"/>
      <c r="AC327" s="333"/>
    </row>
    <row r="328" spans="4:29" ht="15.75" customHeight="1">
      <c r="D328" s="333"/>
      <c r="E328" s="333"/>
      <c r="F328" s="353" t="str">
        <f t="shared" si="15"/>
        <v/>
      </c>
      <c r="G328" s="354" t="str">
        <f t="shared" si="11"/>
        <v/>
      </c>
      <c r="H328" s="354" t="str">
        <f t="shared" si="12"/>
        <v/>
      </c>
      <c r="I328" s="354" t="str">
        <f t="shared" si="13"/>
        <v/>
      </c>
      <c r="J328" s="354" t="str">
        <f t="shared" si="14"/>
        <v/>
      </c>
      <c r="K328" s="333"/>
      <c r="L328" s="333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  <c r="Z328" s="333"/>
      <c r="AA328" s="333"/>
      <c r="AB328" s="333"/>
      <c r="AC328" s="333"/>
    </row>
    <row r="329" spans="4:29" ht="15.75" customHeight="1">
      <c r="D329" s="333"/>
      <c r="E329" s="333"/>
      <c r="F329" s="353" t="str">
        <f t="shared" si="15"/>
        <v/>
      </c>
      <c r="G329" s="354" t="str">
        <f t="shared" si="11"/>
        <v/>
      </c>
      <c r="H329" s="354" t="str">
        <f t="shared" si="12"/>
        <v/>
      </c>
      <c r="I329" s="354" t="str">
        <f t="shared" si="13"/>
        <v/>
      </c>
      <c r="J329" s="354" t="str">
        <f t="shared" si="14"/>
        <v/>
      </c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</row>
    <row r="330" spans="4:29" ht="15.75" customHeight="1">
      <c r="D330" s="333"/>
      <c r="E330" s="333"/>
      <c r="F330" s="353" t="str">
        <f t="shared" si="15"/>
        <v/>
      </c>
      <c r="G330" s="354" t="str">
        <f t="shared" si="11"/>
        <v/>
      </c>
      <c r="H330" s="354" t="str">
        <f t="shared" si="12"/>
        <v/>
      </c>
      <c r="I330" s="354" t="str">
        <f t="shared" si="13"/>
        <v/>
      </c>
      <c r="J330" s="354" t="str">
        <f t="shared" si="14"/>
        <v/>
      </c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</row>
    <row r="331" spans="4:29" ht="15.75" customHeight="1">
      <c r="D331" s="333"/>
      <c r="E331" s="333"/>
      <c r="F331" s="353" t="str">
        <f t="shared" si="15"/>
        <v/>
      </c>
      <c r="G331" s="354" t="str">
        <f t="shared" si="11"/>
        <v/>
      </c>
      <c r="H331" s="354" t="str">
        <f t="shared" si="12"/>
        <v/>
      </c>
      <c r="I331" s="354" t="str">
        <f t="shared" si="13"/>
        <v/>
      </c>
      <c r="J331" s="354" t="str">
        <f t="shared" si="14"/>
        <v/>
      </c>
      <c r="K331" s="333"/>
      <c r="L331" s="333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  <c r="Z331" s="333"/>
      <c r="AA331" s="333"/>
      <c r="AB331" s="333"/>
      <c r="AC331" s="333"/>
    </row>
    <row r="332" spans="4:29" ht="15.75" customHeight="1">
      <c r="D332" s="333"/>
      <c r="E332" s="333"/>
      <c r="F332" s="353" t="str">
        <f t="shared" si="15"/>
        <v/>
      </c>
      <c r="G332" s="354" t="str">
        <f t="shared" si="11"/>
        <v/>
      </c>
      <c r="H332" s="354" t="str">
        <f t="shared" si="12"/>
        <v/>
      </c>
      <c r="I332" s="354" t="str">
        <f t="shared" si="13"/>
        <v/>
      </c>
      <c r="J332" s="354" t="str">
        <f t="shared" si="14"/>
        <v/>
      </c>
      <c r="K332" s="333"/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  <c r="Z332" s="333"/>
      <c r="AA332" s="333"/>
      <c r="AB332" s="333"/>
      <c r="AC332" s="333"/>
    </row>
    <row r="333" spans="4:29" ht="15.75" customHeight="1">
      <c r="D333" s="333"/>
      <c r="E333" s="333"/>
      <c r="F333" s="353" t="str">
        <f t="shared" si="15"/>
        <v/>
      </c>
      <c r="G333" s="354" t="str">
        <f t="shared" si="11"/>
        <v/>
      </c>
      <c r="H333" s="354" t="str">
        <f t="shared" si="12"/>
        <v/>
      </c>
      <c r="I333" s="354" t="str">
        <f t="shared" si="13"/>
        <v/>
      </c>
      <c r="J333" s="354" t="str">
        <f t="shared" ref="J333:J396" si="16">IF(F333&gt;$G$8,"",J332-I333)</f>
        <v/>
      </c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</row>
    <row r="334" spans="4:29" ht="15.75" customHeight="1">
      <c r="D334" s="333"/>
      <c r="E334" s="333"/>
      <c r="F334" s="353" t="str">
        <f t="shared" ref="F334:F397" si="17">IF(OR(F333=$G$8,F333=""),"",IF(ISNUMBER(F333),F333+1,1))</f>
        <v/>
      </c>
      <c r="G334" s="354" t="str">
        <f t="shared" si="11"/>
        <v/>
      </c>
      <c r="H334" s="354" t="str">
        <f t="shared" si="12"/>
        <v/>
      </c>
      <c r="I334" s="354" t="str">
        <f t="shared" si="13"/>
        <v/>
      </c>
      <c r="J334" s="354" t="str">
        <f t="shared" si="16"/>
        <v/>
      </c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</row>
    <row r="335" spans="4:29" ht="15.75" customHeight="1">
      <c r="D335" s="333"/>
      <c r="E335" s="333"/>
      <c r="F335" s="353" t="str">
        <f t="shared" si="17"/>
        <v/>
      </c>
      <c r="G335" s="354" t="str">
        <f t="shared" si="11"/>
        <v/>
      </c>
      <c r="H335" s="354" t="str">
        <f t="shared" si="12"/>
        <v/>
      </c>
      <c r="I335" s="354" t="str">
        <f t="shared" si="13"/>
        <v/>
      </c>
      <c r="J335" s="354" t="str">
        <f t="shared" si="16"/>
        <v/>
      </c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</row>
    <row r="336" spans="4:29" ht="15.75" customHeight="1">
      <c r="D336" s="333"/>
      <c r="E336" s="333"/>
      <c r="F336" s="353" t="str">
        <f t="shared" si="17"/>
        <v/>
      </c>
      <c r="G336" s="354" t="str">
        <f t="shared" si="11"/>
        <v/>
      </c>
      <c r="H336" s="354" t="str">
        <f t="shared" si="12"/>
        <v/>
      </c>
      <c r="I336" s="354" t="str">
        <f t="shared" si="13"/>
        <v/>
      </c>
      <c r="J336" s="354" t="str">
        <f t="shared" si="16"/>
        <v/>
      </c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</row>
    <row r="337" spans="4:29" ht="15.75" customHeight="1">
      <c r="D337" s="333"/>
      <c r="E337" s="333"/>
      <c r="F337" s="353" t="str">
        <f t="shared" si="17"/>
        <v/>
      </c>
      <c r="G337" s="354" t="str">
        <f t="shared" si="11"/>
        <v/>
      </c>
      <c r="H337" s="354" t="str">
        <f t="shared" si="12"/>
        <v/>
      </c>
      <c r="I337" s="354" t="str">
        <f t="shared" si="13"/>
        <v/>
      </c>
      <c r="J337" s="354" t="str">
        <f t="shared" si="16"/>
        <v/>
      </c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  <c r="AA337" s="333"/>
      <c r="AB337" s="333"/>
      <c r="AC337" s="333"/>
    </row>
    <row r="338" spans="4:29" ht="15.75" customHeight="1">
      <c r="D338" s="333"/>
      <c r="E338" s="333"/>
      <c r="F338" s="353" t="str">
        <f t="shared" si="17"/>
        <v/>
      </c>
      <c r="G338" s="354" t="str">
        <f t="shared" si="11"/>
        <v/>
      </c>
      <c r="H338" s="354" t="str">
        <f t="shared" si="12"/>
        <v/>
      </c>
      <c r="I338" s="354" t="str">
        <f t="shared" si="13"/>
        <v/>
      </c>
      <c r="J338" s="354" t="str">
        <f t="shared" si="16"/>
        <v/>
      </c>
      <c r="K338" s="333"/>
      <c r="L338" s="333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  <c r="Z338" s="333"/>
      <c r="AA338" s="333"/>
      <c r="AB338" s="333"/>
      <c r="AC338" s="333"/>
    </row>
    <row r="339" spans="4:29" ht="15.75" customHeight="1">
      <c r="D339" s="333"/>
      <c r="E339" s="333"/>
      <c r="F339" s="353" t="str">
        <f t="shared" si="17"/>
        <v/>
      </c>
      <c r="G339" s="354" t="str">
        <f t="shared" si="11"/>
        <v/>
      </c>
      <c r="H339" s="354" t="str">
        <f t="shared" si="12"/>
        <v/>
      </c>
      <c r="I339" s="354" t="str">
        <f t="shared" si="13"/>
        <v/>
      </c>
      <c r="J339" s="354" t="str">
        <f t="shared" si="16"/>
        <v/>
      </c>
      <c r="K339" s="333"/>
      <c r="L339" s="333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/>
      <c r="AC339" s="333"/>
    </row>
    <row r="340" spans="4:29" ht="15.75" customHeight="1">
      <c r="D340" s="333"/>
      <c r="E340" s="333"/>
      <c r="F340" s="353" t="str">
        <f t="shared" si="17"/>
        <v/>
      </c>
      <c r="G340" s="354" t="str">
        <f t="shared" si="11"/>
        <v/>
      </c>
      <c r="H340" s="354" t="str">
        <f t="shared" si="12"/>
        <v/>
      </c>
      <c r="I340" s="354" t="str">
        <f t="shared" si="13"/>
        <v/>
      </c>
      <c r="J340" s="354" t="str">
        <f t="shared" si="16"/>
        <v/>
      </c>
      <c r="K340" s="333"/>
      <c r="L340" s="333"/>
      <c r="M340" s="333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  <c r="Z340" s="333"/>
      <c r="AA340" s="333"/>
      <c r="AB340" s="333"/>
      <c r="AC340" s="333"/>
    </row>
    <row r="341" spans="4:29" ht="15.75" customHeight="1">
      <c r="D341" s="333"/>
      <c r="E341" s="333"/>
      <c r="F341" s="353" t="str">
        <f t="shared" si="17"/>
        <v/>
      </c>
      <c r="G341" s="354" t="str">
        <f t="shared" si="11"/>
        <v/>
      </c>
      <c r="H341" s="354" t="str">
        <f t="shared" si="12"/>
        <v/>
      </c>
      <c r="I341" s="354" t="str">
        <f t="shared" si="13"/>
        <v/>
      </c>
      <c r="J341" s="354" t="str">
        <f t="shared" si="16"/>
        <v/>
      </c>
      <c r="K341" s="333"/>
      <c r="L341" s="333"/>
      <c r="M341" s="333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  <c r="AA341" s="333"/>
      <c r="AB341" s="333"/>
      <c r="AC341" s="333"/>
    </row>
    <row r="342" spans="4:29" ht="15.75" customHeight="1">
      <c r="D342" s="333"/>
      <c r="E342" s="333"/>
      <c r="F342" s="353" t="str">
        <f t="shared" si="17"/>
        <v/>
      </c>
      <c r="G342" s="354" t="str">
        <f t="shared" si="11"/>
        <v/>
      </c>
      <c r="H342" s="354" t="str">
        <f t="shared" si="12"/>
        <v/>
      </c>
      <c r="I342" s="354" t="str">
        <f t="shared" si="13"/>
        <v/>
      </c>
      <c r="J342" s="354" t="str">
        <f t="shared" si="16"/>
        <v/>
      </c>
      <c r="K342" s="333"/>
      <c r="L342" s="333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  <c r="AA342" s="333"/>
      <c r="AB342" s="333"/>
      <c r="AC342" s="333"/>
    </row>
    <row r="343" spans="4:29" ht="15.75" customHeight="1">
      <c r="D343" s="333"/>
      <c r="E343" s="333"/>
      <c r="F343" s="353" t="str">
        <f t="shared" si="17"/>
        <v/>
      </c>
      <c r="G343" s="354" t="str">
        <f t="shared" si="11"/>
        <v/>
      </c>
      <c r="H343" s="354" t="str">
        <f t="shared" si="12"/>
        <v/>
      </c>
      <c r="I343" s="354" t="str">
        <f t="shared" si="13"/>
        <v/>
      </c>
      <c r="J343" s="354" t="str">
        <f t="shared" si="16"/>
        <v/>
      </c>
      <c r="K343" s="333"/>
      <c r="L343" s="333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</row>
    <row r="344" spans="4:29" ht="15.75" customHeight="1">
      <c r="D344" s="333"/>
      <c r="E344" s="333"/>
      <c r="F344" s="353" t="str">
        <f t="shared" si="17"/>
        <v/>
      </c>
      <c r="G344" s="354" t="str">
        <f t="shared" si="11"/>
        <v/>
      </c>
      <c r="H344" s="354" t="str">
        <f t="shared" si="12"/>
        <v/>
      </c>
      <c r="I344" s="354" t="str">
        <f t="shared" si="13"/>
        <v/>
      </c>
      <c r="J344" s="354" t="str">
        <f t="shared" si="16"/>
        <v/>
      </c>
      <c r="K344" s="333"/>
      <c r="L344" s="333"/>
      <c r="M344" s="333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  <c r="AA344" s="333"/>
      <c r="AB344" s="333"/>
      <c r="AC344" s="333"/>
    </row>
    <row r="345" spans="4:29" ht="15.75" customHeight="1">
      <c r="D345" s="333"/>
      <c r="E345" s="333"/>
      <c r="F345" s="353" t="str">
        <f t="shared" si="17"/>
        <v/>
      </c>
      <c r="G345" s="354" t="str">
        <f t="shared" si="11"/>
        <v/>
      </c>
      <c r="H345" s="354" t="str">
        <f t="shared" si="12"/>
        <v/>
      </c>
      <c r="I345" s="354" t="str">
        <f t="shared" si="13"/>
        <v/>
      </c>
      <c r="J345" s="354" t="str">
        <f t="shared" si="16"/>
        <v/>
      </c>
      <c r="K345" s="333"/>
      <c r="L345" s="333"/>
      <c r="M345" s="333"/>
      <c r="N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  <c r="Z345" s="333"/>
      <c r="AA345" s="333"/>
      <c r="AB345" s="333"/>
      <c r="AC345" s="333"/>
    </row>
    <row r="346" spans="4:29" ht="15.75" customHeight="1">
      <c r="D346" s="333"/>
      <c r="E346" s="333"/>
      <c r="F346" s="353" t="str">
        <f t="shared" si="17"/>
        <v/>
      </c>
      <c r="G346" s="354" t="str">
        <f t="shared" si="11"/>
        <v/>
      </c>
      <c r="H346" s="354" t="str">
        <f t="shared" si="12"/>
        <v/>
      </c>
      <c r="I346" s="354" t="str">
        <f t="shared" si="13"/>
        <v/>
      </c>
      <c r="J346" s="354" t="str">
        <f t="shared" si="16"/>
        <v/>
      </c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</row>
    <row r="347" spans="4:29" ht="15.75" customHeight="1">
      <c r="D347" s="333"/>
      <c r="E347" s="333"/>
      <c r="F347" s="353" t="str">
        <f t="shared" si="17"/>
        <v/>
      </c>
      <c r="G347" s="354" t="str">
        <f t="shared" si="11"/>
        <v/>
      </c>
      <c r="H347" s="354" t="str">
        <f t="shared" si="12"/>
        <v/>
      </c>
      <c r="I347" s="354" t="str">
        <f t="shared" si="13"/>
        <v/>
      </c>
      <c r="J347" s="354" t="str">
        <f t="shared" si="16"/>
        <v/>
      </c>
      <c r="K347" s="333"/>
      <c r="L347" s="333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</row>
    <row r="348" spans="4:29" ht="15.75" customHeight="1">
      <c r="D348" s="333"/>
      <c r="E348" s="333"/>
      <c r="F348" s="353" t="str">
        <f t="shared" si="17"/>
        <v/>
      </c>
      <c r="G348" s="354" t="str">
        <f t="shared" si="11"/>
        <v/>
      </c>
      <c r="H348" s="354" t="str">
        <f t="shared" si="12"/>
        <v/>
      </c>
      <c r="I348" s="354" t="str">
        <f t="shared" si="13"/>
        <v/>
      </c>
      <c r="J348" s="354" t="str">
        <f t="shared" si="16"/>
        <v/>
      </c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</row>
    <row r="349" spans="4:29" ht="15.75" customHeight="1">
      <c r="D349" s="333"/>
      <c r="E349" s="333"/>
      <c r="F349" s="353" t="str">
        <f t="shared" si="17"/>
        <v/>
      </c>
      <c r="G349" s="354" t="str">
        <f t="shared" si="11"/>
        <v/>
      </c>
      <c r="H349" s="354" t="str">
        <f t="shared" si="12"/>
        <v/>
      </c>
      <c r="I349" s="354" t="str">
        <f t="shared" si="13"/>
        <v/>
      </c>
      <c r="J349" s="354" t="str">
        <f t="shared" si="16"/>
        <v/>
      </c>
      <c r="K349" s="333"/>
      <c r="L349" s="333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</row>
    <row r="350" spans="4:29" ht="15.75" customHeight="1">
      <c r="D350" s="333"/>
      <c r="E350" s="333"/>
      <c r="F350" s="353" t="str">
        <f t="shared" si="17"/>
        <v/>
      </c>
      <c r="G350" s="354" t="str">
        <f t="shared" si="11"/>
        <v/>
      </c>
      <c r="H350" s="354" t="str">
        <f t="shared" si="12"/>
        <v/>
      </c>
      <c r="I350" s="354" t="str">
        <f t="shared" si="13"/>
        <v/>
      </c>
      <c r="J350" s="354" t="str">
        <f t="shared" si="16"/>
        <v/>
      </c>
      <c r="K350" s="333"/>
      <c r="L350" s="333"/>
      <c r="M350" s="333"/>
      <c r="N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  <c r="Z350" s="333"/>
      <c r="AA350" s="333"/>
      <c r="AB350" s="333"/>
      <c r="AC350" s="333"/>
    </row>
    <row r="351" spans="4:29" ht="15.75" customHeight="1">
      <c r="D351" s="333"/>
      <c r="E351" s="333"/>
      <c r="F351" s="353" t="str">
        <f t="shared" si="17"/>
        <v/>
      </c>
      <c r="G351" s="354" t="str">
        <f t="shared" si="11"/>
        <v/>
      </c>
      <c r="H351" s="354" t="str">
        <f t="shared" si="12"/>
        <v/>
      </c>
      <c r="I351" s="354" t="str">
        <f t="shared" si="13"/>
        <v/>
      </c>
      <c r="J351" s="354" t="str">
        <f t="shared" si="16"/>
        <v/>
      </c>
      <c r="K351" s="333"/>
      <c r="L351" s="333"/>
      <c r="M351" s="333"/>
      <c r="N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  <c r="AA351" s="333"/>
      <c r="AB351" s="333"/>
      <c r="AC351" s="333"/>
    </row>
    <row r="352" spans="4:29" ht="15.75" customHeight="1">
      <c r="D352" s="333"/>
      <c r="E352" s="333"/>
      <c r="F352" s="353" t="str">
        <f t="shared" si="17"/>
        <v/>
      </c>
      <c r="G352" s="354" t="str">
        <f t="shared" si="11"/>
        <v/>
      </c>
      <c r="H352" s="354" t="str">
        <f t="shared" si="12"/>
        <v/>
      </c>
      <c r="I352" s="354" t="str">
        <f t="shared" si="13"/>
        <v/>
      </c>
      <c r="J352" s="354" t="str">
        <f t="shared" si="16"/>
        <v/>
      </c>
      <c r="K352" s="333"/>
      <c r="L352" s="333"/>
      <c r="M352" s="333"/>
      <c r="N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  <c r="AA352" s="333"/>
      <c r="AB352" s="333"/>
      <c r="AC352" s="333"/>
    </row>
    <row r="353" spans="4:29" ht="15.75" customHeight="1">
      <c r="D353" s="333"/>
      <c r="E353" s="333"/>
      <c r="F353" s="353" t="str">
        <f t="shared" si="17"/>
        <v/>
      </c>
      <c r="G353" s="354" t="str">
        <f t="shared" si="11"/>
        <v/>
      </c>
      <c r="H353" s="354" t="str">
        <f t="shared" si="12"/>
        <v/>
      </c>
      <c r="I353" s="354" t="str">
        <f t="shared" si="13"/>
        <v/>
      </c>
      <c r="J353" s="354" t="str">
        <f t="shared" si="16"/>
        <v/>
      </c>
      <c r="K353" s="333"/>
      <c r="L353" s="333"/>
      <c r="M353" s="333"/>
      <c r="N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  <c r="Z353" s="333"/>
      <c r="AA353" s="333"/>
      <c r="AB353" s="333"/>
      <c r="AC353" s="333"/>
    </row>
    <row r="354" spans="4:29" ht="15.75" customHeight="1">
      <c r="D354" s="333"/>
      <c r="E354" s="333"/>
      <c r="F354" s="353" t="str">
        <f t="shared" si="17"/>
        <v/>
      </c>
      <c r="G354" s="354" t="str">
        <f t="shared" si="11"/>
        <v/>
      </c>
      <c r="H354" s="354" t="str">
        <f t="shared" si="12"/>
        <v/>
      </c>
      <c r="I354" s="354" t="str">
        <f t="shared" si="13"/>
        <v/>
      </c>
      <c r="J354" s="354" t="str">
        <f t="shared" si="16"/>
        <v/>
      </c>
      <c r="K354" s="333"/>
      <c r="L354" s="333"/>
      <c r="M354" s="333"/>
      <c r="N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  <c r="Z354" s="333"/>
      <c r="AA354" s="333"/>
      <c r="AB354" s="333"/>
      <c r="AC354" s="333"/>
    </row>
    <row r="355" spans="4:29" ht="15.75" customHeight="1">
      <c r="D355" s="333"/>
      <c r="E355" s="333"/>
      <c r="F355" s="353" t="str">
        <f t="shared" si="17"/>
        <v/>
      </c>
      <c r="G355" s="354" t="str">
        <f t="shared" si="11"/>
        <v/>
      </c>
      <c r="H355" s="354" t="str">
        <f t="shared" si="12"/>
        <v/>
      </c>
      <c r="I355" s="354" t="str">
        <f t="shared" si="13"/>
        <v/>
      </c>
      <c r="J355" s="354" t="str">
        <f t="shared" si="16"/>
        <v/>
      </c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  <c r="Z355" s="333"/>
      <c r="AA355" s="333"/>
      <c r="AB355" s="333"/>
      <c r="AC355" s="333"/>
    </row>
    <row r="356" spans="4:29" ht="15.75" customHeight="1">
      <c r="D356" s="333"/>
      <c r="E356" s="333"/>
      <c r="F356" s="353" t="str">
        <f t="shared" si="17"/>
        <v/>
      </c>
      <c r="G356" s="354" t="str">
        <f t="shared" si="11"/>
        <v/>
      </c>
      <c r="H356" s="354" t="str">
        <f t="shared" si="12"/>
        <v/>
      </c>
      <c r="I356" s="354" t="str">
        <f t="shared" si="13"/>
        <v/>
      </c>
      <c r="J356" s="354" t="str">
        <f t="shared" si="16"/>
        <v/>
      </c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</row>
    <row r="357" spans="4:29" ht="15.75" customHeight="1">
      <c r="D357" s="333"/>
      <c r="E357" s="333"/>
      <c r="F357" s="353" t="str">
        <f t="shared" si="17"/>
        <v/>
      </c>
      <c r="G357" s="354" t="str">
        <f t="shared" si="11"/>
        <v/>
      </c>
      <c r="H357" s="354" t="str">
        <f t="shared" si="12"/>
        <v/>
      </c>
      <c r="I357" s="354" t="str">
        <f t="shared" si="13"/>
        <v/>
      </c>
      <c r="J357" s="354" t="str">
        <f t="shared" si="16"/>
        <v/>
      </c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</row>
    <row r="358" spans="4:29" ht="15.75" customHeight="1">
      <c r="D358" s="333"/>
      <c r="E358" s="333"/>
      <c r="F358" s="353" t="str">
        <f t="shared" si="17"/>
        <v/>
      </c>
      <c r="G358" s="354" t="str">
        <f t="shared" si="11"/>
        <v/>
      </c>
      <c r="H358" s="354" t="str">
        <f t="shared" si="12"/>
        <v/>
      </c>
      <c r="I358" s="354" t="str">
        <f t="shared" si="13"/>
        <v/>
      </c>
      <c r="J358" s="354" t="str">
        <f t="shared" si="16"/>
        <v/>
      </c>
      <c r="K358" s="333"/>
      <c r="L358" s="333"/>
      <c r="M358" s="333"/>
      <c r="N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  <c r="Z358" s="333"/>
      <c r="AA358" s="333"/>
      <c r="AB358" s="333"/>
      <c r="AC358" s="333"/>
    </row>
    <row r="359" spans="4:29" ht="15.75" customHeight="1">
      <c r="D359" s="333"/>
      <c r="E359" s="333"/>
      <c r="F359" s="353" t="str">
        <f t="shared" si="17"/>
        <v/>
      </c>
      <c r="G359" s="354" t="str">
        <f t="shared" si="11"/>
        <v/>
      </c>
      <c r="H359" s="354" t="str">
        <f t="shared" si="12"/>
        <v/>
      </c>
      <c r="I359" s="354" t="str">
        <f t="shared" si="13"/>
        <v/>
      </c>
      <c r="J359" s="354" t="str">
        <f t="shared" si="16"/>
        <v/>
      </c>
      <c r="K359" s="333"/>
      <c r="L359" s="333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</row>
    <row r="360" spans="4:29" ht="15.75" customHeight="1">
      <c r="D360" s="333"/>
      <c r="E360" s="333"/>
      <c r="F360" s="353" t="str">
        <f t="shared" si="17"/>
        <v/>
      </c>
      <c r="G360" s="354" t="str">
        <f t="shared" si="11"/>
        <v/>
      </c>
      <c r="H360" s="354" t="str">
        <f t="shared" si="12"/>
        <v/>
      </c>
      <c r="I360" s="354" t="str">
        <f t="shared" si="13"/>
        <v/>
      </c>
      <c r="J360" s="354" t="str">
        <f t="shared" si="16"/>
        <v/>
      </c>
      <c r="K360" s="333"/>
      <c r="L360" s="333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</row>
    <row r="361" spans="4:29" ht="15.75" customHeight="1">
      <c r="D361" s="333"/>
      <c r="E361" s="333"/>
      <c r="F361" s="353" t="str">
        <f t="shared" si="17"/>
        <v/>
      </c>
      <c r="G361" s="354" t="str">
        <f t="shared" si="11"/>
        <v/>
      </c>
      <c r="H361" s="354" t="str">
        <f t="shared" si="12"/>
        <v/>
      </c>
      <c r="I361" s="354" t="str">
        <f t="shared" si="13"/>
        <v/>
      </c>
      <c r="J361" s="354" t="str">
        <f t="shared" si="16"/>
        <v/>
      </c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</row>
    <row r="362" spans="4:29" ht="15.75" customHeight="1">
      <c r="D362" s="333"/>
      <c r="E362" s="333"/>
      <c r="F362" s="353" t="str">
        <f t="shared" si="17"/>
        <v/>
      </c>
      <c r="G362" s="354" t="str">
        <f t="shared" si="11"/>
        <v/>
      </c>
      <c r="H362" s="354" t="str">
        <f t="shared" si="12"/>
        <v/>
      </c>
      <c r="I362" s="354" t="str">
        <f t="shared" si="13"/>
        <v/>
      </c>
      <c r="J362" s="354" t="str">
        <f t="shared" si="16"/>
        <v/>
      </c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</row>
    <row r="363" spans="4:29" ht="15.75" customHeight="1">
      <c r="D363" s="333"/>
      <c r="E363" s="333"/>
      <c r="F363" s="353" t="str">
        <f t="shared" si="17"/>
        <v/>
      </c>
      <c r="G363" s="354" t="str">
        <f t="shared" si="11"/>
        <v/>
      </c>
      <c r="H363" s="354" t="str">
        <f t="shared" si="12"/>
        <v/>
      </c>
      <c r="I363" s="354" t="str">
        <f t="shared" si="13"/>
        <v/>
      </c>
      <c r="J363" s="354" t="str">
        <f t="shared" si="16"/>
        <v/>
      </c>
      <c r="K363" s="333"/>
      <c r="L363" s="333"/>
      <c r="M363" s="333"/>
      <c r="N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  <c r="Z363" s="333"/>
      <c r="AA363" s="333"/>
      <c r="AB363" s="333"/>
      <c r="AC363" s="333"/>
    </row>
    <row r="364" spans="4:29" ht="15.75" customHeight="1">
      <c r="D364" s="333"/>
      <c r="E364" s="333"/>
      <c r="F364" s="353" t="str">
        <f t="shared" si="17"/>
        <v/>
      </c>
      <c r="G364" s="354" t="str">
        <f t="shared" si="11"/>
        <v/>
      </c>
      <c r="H364" s="354" t="str">
        <f t="shared" si="12"/>
        <v/>
      </c>
      <c r="I364" s="354" t="str">
        <f t="shared" si="13"/>
        <v/>
      </c>
      <c r="J364" s="354" t="str">
        <f t="shared" si="16"/>
        <v/>
      </c>
      <c r="K364" s="333"/>
      <c r="L364" s="333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</row>
    <row r="365" spans="4:29" ht="15.75" customHeight="1">
      <c r="D365" s="333"/>
      <c r="E365" s="333"/>
      <c r="F365" s="353" t="str">
        <f t="shared" si="17"/>
        <v/>
      </c>
      <c r="G365" s="354" t="str">
        <f t="shared" si="11"/>
        <v/>
      </c>
      <c r="H365" s="354" t="str">
        <f t="shared" si="12"/>
        <v/>
      </c>
      <c r="I365" s="354" t="str">
        <f t="shared" si="13"/>
        <v/>
      </c>
      <c r="J365" s="354" t="str">
        <f t="shared" si="16"/>
        <v/>
      </c>
      <c r="K365" s="333"/>
      <c r="L365" s="333"/>
      <c r="M365" s="333"/>
      <c r="N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  <c r="AA365" s="333"/>
      <c r="AB365" s="333"/>
      <c r="AC365" s="333"/>
    </row>
    <row r="366" spans="4:29" ht="15.75" customHeight="1">
      <c r="D366" s="333"/>
      <c r="E366" s="333"/>
      <c r="F366" s="353" t="str">
        <f t="shared" si="17"/>
        <v/>
      </c>
      <c r="G366" s="354" t="str">
        <f t="shared" si="11"/>
        <v/>
      </c>
      <c r="H366" s="354" t="str">
        <f t="shared" si="12"/>
        <v/>
      </c>
      <c r="I366" s="354" t="str">
        <f t="shared" si="13"/>
        <v/>
      </c>
      <c r="J366" s="354" t="str">
        <f t="shared" si="16"/>
        <v/>
      </c>
      <c r="K366" s="333"/>
      <c r="L366" s="333"/>
      <c r="M366" s="333"/>
      <c r="N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  <c r="Z366" s="333"/>
      <c r="AA366" s="333"/>
      <c r="AB366" s="333"/>
      <c r="AC366" s="333"/>
    </row>
    <row r="367" spans="4:29" ht="15.75" customHeight="1">
      <c r="D367" s="333"/>
      <c r="E367" s="333"/>
      <c r="F367" s="353" t="str">
        <f t="shared" si="17"/>
        <v/>
      </c>
      <c r="G367" s="354" t="str">
        <f t="shared" si="11"/>
        <v/>
      </c>
      <c r="H367" s="354" t="str">
        <f t="shared" si="12"/>
        <v/>
      </c>
      <c r="I367" s="354" t="str">
        <f t="shared" si="13"/>
        <v/>
      </c>
      <c r="J367" s="354" t="str">
        <f t="shared" si="16"/>
        <v/>
      </c>
      <c r="K367" s="333"/>
      <c r="L367" s="333"/>
      <c r="M367" s="333"/>
      <c r="N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  <c r="Z367" s="333"/>
      <c r="AA367" s="333"/>
      <c r="AB367" s="333"/>
      <c r="AC367" s="333"/>
    </row>
    <row r="368" spans="4:29" ht="15.75" customHeight="1">
      <c r="D368" s="333"/>
      <c r="E368" s="333"/>
      <c r="F368" s="353" t="str">
        <f t="shared" si="17"/>
        <v/>
      </c>
      <c r="G368" s="354" t="str">
        <f t="shared" si="11"/>
        <v/>
      </c>
      <c r="H368" s="354" t="str">
        <f t="shared" si="12"/>
        <v/>
      </c>
      <c r="I368" s="354" t="str">
        <f t="shared" si="13"/>
        <v/>
      </c>
      <c r="J368" s="354" t="str">
        <f t="shared" si="16"/>
        <v/>
      </c>
      <c r="K368" s="333"/>
      <c r="L368" s="333"/>
      <c r="M368" s="333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</row>
    <row r="369" spans="4:29" ht="15.75" customHeight="1">
      <c r="D369" s="333"/>
      <c r="E369" s="333"/>
      <c r="F369" s="353" t="str">
        <f t="shared" si="17"/>
        <v/>
      </c>
      <c r="G369" s="354" t="str">
        <f t="shared" si="11"/>
        <v/>
      </c>
      <c r="H369" s="354" t="str">
        <f t="shared" si="12"/>
        <v/>
      </c>
      <c r="I369" s="354" t="str">
        <f t="shared" si="13"/>
        <v/>
      </c>
      <c r="J369" s="354" t="str">
        <f t="shared" si="16"/>
        <v/>
      </c>
      <c r="K369" s="333"/>
      <c r="L369" s="333"/>
      <c r="M369" s="333"/>
      <c r="N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  <c r="Z369" s="333"/>
      <c r="AA369" s="333"/>
      <c r="AB369" s="333"/>
      <c r="AC369" s="333"/>
    </row>
    <row r="370" spans="4:29" ht="15.75" customHeight="1">
      <c r="D370" s="333"/>
      <c r="E370" s="333"/>
      <c r="F370" s="353" t="str">
        <f t="shared" si="17"/>
        <v/>
      </c>
      <c r="G370" s="354" t="str">
        <f t="shared" si="11"/>
        <v/>
      </c>
      <c r="H370" s="354" t="str">
        <f t="shared" si="12"/>
        <v/>
      </c>
      <c r="I370" s="354" t="str">
        <f t="shared" si="13"/>
        <v/>
      </c>
      <c r="J370" s="354" t="str">
        <f t="shared" si="16"/>
        <v/>
      </c>
      <c r="K370" s="333"/>
      <c r="L370" s="333"/>
      <c r="M370" s="333"/>
      <c r="N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  <c r="Z370" s="333"/>
      <c r="AA370" s="333"/>
      <c r="AB370" s="333"/>
      <c r="AC370" s="333"/>
    </row>
    <row r="371" spans="4:29" ht="15.75" customHeight="1">
      <c r="D371" s="333"/>
      <c r="E371" s="333"/>
      <c r="F371" s="353" t="str">
        <f t="shared" si="17"/>
        <v/>
      </c>
      <c r="G371" s="354" t="str">
        <f t="shared" si="11"/>
        <v/>
      </c>
      <c r="H371" s="354" t="str">
        <f t="shared" si="12"/>
        <v/>
      </c>
      <c r="I371" s="354" t="str">
        <f t="shared" si="13"/>
        <v/>
      </c>
      <c r="J371" s="354" t="str">
        <f t="shared" si="16"/>
        <v/>
      </c>
      <c r="K371" s="333"/>
      <c r="L371" s="333"/>
      <c r="M371" s="333"/>
      <c r="N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  <c r="Z371" s="333"/>
      <c r="AA371" s="333"/>
      <c r="AB371" s="333"/>
      <c r="AC371" s="333"/>
    </row>
    <row r="372" spans="4:29" ht="15.75" customHeight="1">
      <c r="D372" s="333"/>
      <c r="E372" s="333"/>
      <c r="F372" s="353" t="str">
        <f t="shared" si="17"/>
        <v/>
      </c>
      <c r="G372" s="354" t="str">
        <f t="shared" si="11"/>
        <v/>
      </c>
      <c r="H372" s="354" t="str">
        <f t="shared" si="12"/>
        <v/>
      </c>
      <c r="I372" s="354" t="str">
        <f t="shared" si="13"/>
        <v/>
      </c>
      <c r="J372" s="354" t="str">
        <f t="shared" si="16"/>
        <v/>
      </c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</row>
    <row r="373" spans="4:29" ht="15.75" customHeight="1">
      <c r="D373" s="333"/>
      <c r="E373" s="333"/>
      <c r="F373" s="353" t="str">
        <f t="shared" si="17"/>
        <v/>
      </c>
      <c r="G373" s="354" t="str">
        <f t="shared" si="11"/>
        <v/>
      </c>
      <c r="H373" s="354" t="str">
        <f t="shared" si="12"/>
        <v/>
      </c>
      <c r="I373" s="354" t="str">
        <f t="shared" si="13"/>
        <v/>
      </c>
      <c r="J373" s="354" t="str">
        <f t="shared" si="16"/>
        <v/>
      </c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</row>
    <row r="374" spans="4:29" ht="15.75" customHeight="1">
      <c r="D374" s="333"/>
      <c r="E374" s="333"/>
      <c r="F374" s="353" t="str">
        <f t="shared" si="17"/>
        <v/>
      </c>
      <c r="G374" s="354" t="str">
        <f t="shared" si="11"/>
        <v/>
      </c>
      <c r="H374" s="354" t="str">
        <f t="shared" si="12"/>
        <v/>
      </c>
      <c r="I374" s="354" t="str">
        <f t="shared" si="13"/>
        <v/>
      </c>
      <c r="J374" s="354" t="str">
        <f t="shared" si="16"/>
        <v/>
      </c>
      <c r="K374" s="333"/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</row>
    <row r="375" spans="4:29" ht="15.75" customHeight="1">
      <c r="D375" s="333"/>
      <c r="E375" s="333"/>
      <c r="F375" s="353" t="str">
        <f t="shared" si="17"/>
        <v/>
      </c>
      <c r="G375" s="354" t="str">
        <f t="shared" si="11"/>
        <v/>
      </c>
      <c r="H375" s="354" t="str">
        <f t="shared" si="12"/>
        <v/>
      </c>
      <c r="I375" s="354" t="str">
        <f t="shared" si="13"/>
        <v/>
      </c>
      <c r="J375" s="354" t="str">
        <f t="shared" si="16"/>
        <v/>
      </c>
      <c r="K375" s="333"/>
      <c r="L375" s="333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</row>
    <row r="376" spans="4:29" ht="15.75" customHeight="1">
      <c r="D376" s="333"/>
      <c r="E376" s="333"/>
      <c r="F376" s="353" t="str">
        <f t="shared" si="17"/>
        <v/>
      </c>
      <c r="G376" s="354" t="str">
        <f t="shared" si="11"/>
        <v/>
      </c>
      <c r="H376" s="354" t="str">
        <f t="shared" si="12"/>
        <v/>
      </c>
      <c r="I376" s="354" t="str">
        <f t="shared" si="13"/>
        <v/>
      </c>
      <c r="J376" s="354" t="str">
        <f t="shared" si="16"/>
        <v/>
      </c>
      <c r="K376" s="333"/>
      <c r="L376" s="333"/>
      <c r="M376" s="333"/>
      <c r="N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  <c r="Z376" s="333"/>
      <c r="AA376" s="333"/>
      <c r="AB376" s="333"/>
      <c r="AC376" s="333"/>
    </row>
    <row r="377" spans="4:29" ht="15.75" customHeight="1">
      <c r="D377" s="333"/>
      <c r="E377" s="333"/>
      <c r="F377" s="353" t="str">
        <f t="shared" si="17"/>
        <v/>
      </c>
      <c r="G377" s="354" t="str">
        <f t="shared" si="11"/>
        <v/>
      </c>
      <c r="H377" s="354" t="str">
        <f t="shared" si="12"/>
        <v/>
      </c>
      <c r="I377" s="354" t="str">
        <f t="shared" si="13"/>
        <v/>
      </c>
      <c r="J377" s="354" t="str">
        <f t="shared" si="16"/>
        <v/>
      </c>
      <c r="K377" s="333"/>
      <c r="L377" s="333"/>
      <c r="M377" s="333"/>
      <c r="N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  <c r="Z377" s="333"/>
      <c r="AA377" s="333"/>
      <c r="AB377" s="333"/>
      <c r="AC377" s="333"/>
    </row>
    <row r="378" spans="4:29" ht="15.75" customHeight="1">
      <c r="D378" s="333"/>
      <c r="E378" s="333"/>
      <c r="F378" s="353" t="str">
        <f t="shared" si="17"/>
        <v/>
      </c>
      <c r="G378" s="354" t="str">
        <f t="shared" si="11"/>
        <v/>
      </c>
      <c r="H378" s="354" t="str">
        <f t="shared" si="12"/>
        <v/>
      </c>
      <c r="I378" s="354" t="str">
        <f t="shared" si="13"/>
        <v/>
      </c>
      <c r="J378" s="354" t="str">
        <f t="shared" si="16"/>
        <v/>
      </c>
      <c r="K378" s="333"/>
      <c r="L378" s="333"/>
      <c r="M378" s="333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</row>
    <row r="379" spans="4:29" ht="15.75" customHeight="1">
      <c r="D379" s="333"/>
      <c r="E379" s="333"/>
      <c r="F379" s="353" t="str">
        <f t="shared" si="17"/>
        <v/>
      </c>
      <c r="G379" s="354" t="str">
        <f t="shared" si="11"/>
        <v/>
      </c>
      <c r="H379" s="354" t="str">
        <f t="shared" si="12"/>
        <v/>
      </c>
      <c r="I379" s="354" t="str">
        <f t="shared" si="13"/>
        <v/>
      </c>
      <c r="J379" s="354" t="str">
        <f t="shared" si="16"/>
        <v/>
      </c>
      <c r="K379" s="333"/>
      <c r="L379" s="333"/>
      <c r="M379" s="333"/>
      <c r="N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</row>
    <row r="380" spans="4:29" ht="15.75" customHeight="1">
      <c r="D380" s="333"/>
      <c r="E380" s="333"/>
      <c r="F380" s="353" t="str">
        <f t="shared" si="17"/>
        <v/>
      </c>
      <c r="G380" s="354" t="str">
        <f t="shared" si="11"/>
        <v/>
      </c>
      <c r="H380" s="354" t="str">
        <f t="shared" si="12"/>
        <v/>
      </c>
      <c r="I380" s="354" t="str">
        <f t="shared" si="13"/>
        <v/>
      </c>
      <c r="J380" s="354" t="str">
        <f t="shared" si="16"/>
        <v/>
      </c>
      <c r="K380" s="333"/>
      <c r="L380" s="333"/>
      <c r="M380" s="333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</row>
    <row r="381" spans="4:29" ht="15.75" customHeight="1">
      <c r="D381" s="333"/>
      <c r="E381" s="333"/>
      <c r="F381" s="353" t="str">
        <f t="shared" si="17"/>
        <v/>
      </c>
      <c r="G381" s="354" t="str">
        <f t="shared" si="11"/>
        <v/>
      </c>
      <c r="H381" s="354" t="str">
        <f t="shared" si="12"/>
        <v/>
      </c>
      <c r="I381" s="354" t="str">
        <f t="shared" si="13"/>
        <v/>
      </c>
      <c r="J381" s="354" t="str">
        <f t="shared" si="16"/>
        <v/>
      </c>
      <c r="K381" s="333"/>
      <c r="L381" s="333"/>
      <c r="M381" s="333"/>
      <c r="N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  <c r="Z381" s="333"/>
      <c r="AA381" s="333"/>
      <c r="AB381" s="333"/>
      <c r="AC381" s="333"/>
    </row>
    <row r="382" spans="4:29" ht="15.75" customHeight="1">
      <c r="D382" s="333"/>
      <c r="E382" s="333"/>
      <c r="F382" s="353" t="str">
        <f t="shared" si="17"/>
        <v/>
      </c>
      <c r="G382" s="354" t="str">
        <f t="shared" si="11"/>
        <v/>
      </c>
      <c r="H382" s="354" t="str">
        <f t="shared" si="12"/>
        <v/>
      </c>
      <c r="I382" s="354" t="str">
        <f t="shared" si="13"/>
        <v/>
      </c>
      <c r="J382" s="354" t="str">
        <f t="shared" si="16"/>
        <v/>
      </c>
      <c r="K382" s="333"/>
      <c r="L382" s="333"/>
      <c r="M382" s="333"/>
      <c r="N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  <c r="Z382" s="333"/>
      <c r="AA382" s="333"/>
      <c r="AB382" s="333"/>
      <c r="AC382" s="333"/>
    </row>
    <row r="383" spans="4:29" ht="15.75" customHeight="1">
      <c r="D383" s="333"/>
      <c r="E383" s="333"/>
      <c r="F383" s="353" t="str">
        <f t="shared" si="17"/>
        <v/>
      </c>
      <c r="G383" s="354" t="str">
        <f t="shared" si="11"/>
        <v/>
      </c>
      <c r="H383" s="354" t="str">
        <f t="shared" si="12"/>
        <v/>
      </c>
      <c r="I383" s="354" t="str">
        <f t="shared" si="13"/>
        <v/>
      </c>
      <c r="J383" s="354" t="str">
        <f t="shared" si="16"/>
        <v/>
      </c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</row>
    <row r="384" spans="4:29" ht="15.75" customHeight="1">
      <c r="D384" s="333"/>
      <c r="E384" s="333"/>
      <c r="F384" s="353" t="str">
        <f t="shared" si="17"/>
        <v/>
      </c>
      <c r="G384" s="354" t="str">
        <f t="shared" si="11"/>
        <v/>
      </c>
      <c r="H384" s="354" t="str">
        <f t="shared" si="12"/>
        <v/>
      </c>
      <c r="I384" s="354" t="str">
        <f t="shared" si="13"/>
        <v/>
      </c>
      <c r="J384" s="354" t="str">
        <f t="shared" si="16"/>
        <v/>
      </c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</row>
    <row r="385" spans="4:29" ht="15.75" customHeight="1">
      <c r="D385" s="333"/>
      <c r="E385" s="333"/>
      <c r="F385" s="353" t="str">
        <f t="shared" si="17"/>
        <v/>
      </c>
      <c r="G385" s="354" t="str">
        <f t="shared" si="11"/>
        <v/>
      </c>
      <c r="H385" s="354" t="str">
        <f t="shared" si="12"/>
        <v/>
      </c>
      <c r="I385" s="354" t="str">
        <f t="shared" si="13"/>
        <v/>
      </c>
      <c r="J385" s="354" t="str">
        <f t="shared" si="16"/>
        <v/>
      </c>
      <c r="K385" s="333"/>
      <c r="L385" s="333"/>
      <c r="M385" s="333"/>
      <c r="N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  <c r="Z385" s="333"/>
      <c r="AA385" s="333"/>
      <c r="AB385" s="333"/>
      <c r="AC385" s="333"/>
    </row>
    <row r="386" spans="4:29" ht="15.75" customHeight="1">
      <c r="D386" s="333"/>
      <c r="E386" s="333"/>
      <c r="F386" s="353" t="str">
        <f t="shared" si="17"/>
        <v/>
      </c>
      <c r="G386" s="354" t="str">
        <f t="shared" si="11"/>
        <v/>
      </c>
      <c r="H386" s="354" t="str">
        <f t="shared" si="12"/>
        <v/>
      </c>
      <c r="I386" s="354" t="str">
        <f t="shared" si="13"/>
        <v/>
      </c>
      <c r="J386" s="354" t="str">
        <f t="shared" si="16"/>
        <v/>
      </c>
      <c r="K386" s="333"/>
      <c r="L386" s="333"/>
      <c r="M386" s="333"/>
      <c r="N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  <c r="Z386" s="333"/>
      <c r="AA386" s="333"/>
      <c r="AB386" s="333"/>
      <c r="AC386" s="333"/>
    </row>
    <row r="387" spans="4:29" ht="15.75" customHeight="1">
      <c r="D387" s="333"/>
      <c r="E387" s="333"/>
      <c r="F387" s="353" t="str">
        <f t="shared" si="17"/>
        <v/>
      </c>
      <c r="G387" s="354" t="str">
        <f t="shared" si="11"/>
        <v/>
      </c>
      <c r="H387" s="354" t="str">
        <f t="shared" si="12"/>
        <v/>
      </c>
      <c r="I387" s="354" t="str">
        <f t="shared" si="13"/>
        <v/>
      </c>
      <c r="J387" s="354" t="str">
        <f t="shared" si="16"/>
        <v/>
      </c>
      <c r="K387" s="333"/>
      <c r="L387" s="333"/>
      <c r="M387" s="333"/>
      <c r="N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  <c r="Z387" s="333"/>
      <c r="AA387" s="333"/>
      <c r="AB387" s="333"/>
      <c r="AC387" s="333"/>
    </row>
    <row r="388" spans="4:29" ht="15.75" customHeight="1">
      <c r="D388" s="333"/>
      <c r="E388" s="333"/>
      <c r="F388" s="353" t="str">
        <f t="shared" si="17"/>
        <v/>
      </c>
      <c r="G388" s="354" t="str">
        <f t="shared" si="11"/>
        <v/>
      </c>
      <c r="H388" s="354" t="str">
        <f t="shared" si="12"/>
        <v/>
      </c>
      <c r="I388" s="354" t="str">
        <f t="shared" si="13"/>
        <v/>
      </c>
      <c r="J388" s="354" t="str">
        <f t="shared" si="16"/>
        <v/>
      </c>
      <c r="K388" s="333"/>
      <c r="L388" s="333"/>
      <c r="M388" s="333"/>
      <c r="N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  <c r="Z388" s="333"/>
      <c r="AA388" s="333"/>
      <c r="AB388" s="333"/>
      <c r="AC388" s="333"/>
    </row>
    <row r="389" spans="4:29" ht="15.75" customHeight="1">
      <c r="D389" s="333"/>
      <c r="E389" s="333"/>
      <c r="F389" s="353" t="str">
        <f t="shared" si="17"/>
        <v/>
      </c>
      <c r="G389" s="354" t="str">
        <f t="shared" si="11"/>
        <v/>
      </c>
      <c r="H389" s="354" t="str">
        <f t="shared" si="12"/>
        <v/>
      </c>
      <c r="I389" s="354" t="str">
        <f t="shared" si="13"/>
        <v/>
      </c>
      <c r="J389" s="354" t="str">
        <f t="shared" si="16"/>
        <v/>
      </c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333"/>
      <c r="AA389" s="333"/>
      <c r="AB389" s="333"/>
      <c r="AC389" s="333"/>
    </row>
    <row r="390" spans="4:29" ht="15.75" customHeight="1">
      <c r="D390" s="333"/>
      <c r="E390" s="333"/>
      <c r="F390" s="353" t="str">
        <f t="shared" si="17"/>
        <v/>
      </c>
      <c r="G390" s="354" t="str">
        <f t="shared" si="11"/>
        <v/>
      </c>
      <c r="H390" s="354" t="str">
        <f t="shared" si="12"/>
        <v/>
      </c>
      <c r="I390" s="354" t="str">
        <f t="shared" si="13"/>
        <v/>
      </c>
      <c r="J390" s="354" t="str">
        <f t="shared" si="16"/>
        <v/>
      </c>
      <c r="K390" s="333"/>
      <c r="L390" s="333"/>
      <c r="M390" s="333"/>
      <c r="N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  <c r="Z390" s="333"/>
      <c r="AA390" s="333"/>
      <c r="AB390" s="333"/>
      <c r="AC390" s="333"/>
    </row>
    <row r="391" spans="4:29" ht="15.75" customHeight="1">
      <c r="D391" s="333"/>
      <c r="E391" s="333"/>
      <c r="F391" s="353" t="str">
        <f t="shared" si="17"/>
        <v/>
      </c>
      <c r="G391" s="354" t="str">
        <f t="shared" si="11"/>
        <v/>
      </c>
      <c r="H391" s="354" t="str">
        <f t="shared" si="12"/>
        <v/>
      </c>
      <c r="I391" s="354" t="str">
        <f t="shared" si="13"/>
        <v/>
      </c>
      <c r="J391" s="354" t="str">
        <f t="shared" si="16"/>
        <v/>
      </c>
      <c r="K391" s="333"/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</row>
    <row r="392" spans="4:29" ht="15.75" customHeight="1">
      <c r="D392" s="333"/>
      <c r="E392" s="333"/>
      <c r="F392" s="353" t="str">
        <f t="shared" si="17"/>
        <v/>
      </c>
      <c r="G392" s="354" t="str">
        <f t="shared" si="11"/>
        <v/>
      </c>
      <c r="H392" s="354" t="str">
        <f t="shared" si="12"/>
        <v/>
      </c>
      <c r="I392" s="354" t="str">
        <f t="shared" si="13"/>
        <v/>
      </c>
      <c r="J392" s="354" t="str">
        <f t="shared" si="16"/>
        <v/>
      </c>
      <c r="K392" s="333"/>
      <c r="L392" s="333"/>
      <c r="M392" s="333"/>
      <c r="N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  <c r="Z392" s="333"/>
      <c r="AA392" s="333"/>
      <c r="AB392" s="333"/>
      <c r="AC392" s="333"/>
    </row>
    <row r="393" spans="4:29" ht="15.75" customHeight="1">
      <c r="D393" s="333"/>
      <c r="E393" s="333"/>
      <c r="F393" s="353" t="str">
        <f t="shared" si="17"/>
        <v/>
      </c>
      <c r="G393" s="354" t="str">
        <f t="shared" si="11"/>
        <v/>
      </c>
      <c r="H393" s="354" t="str">
        <f t="shared" si="12"/>
        <v/>
      </c>
      <c r="I393" s="354" t="str">
        <f t="shared" si="13"/>
        <v/>
      </c>
      <c r="J393" s="354" t="str">
        <f t="shared" si="16"/>
        <v/>
      </c>
      <c r="K393" s="333"/>
      <c r="L393" s="333"/>
      <c r="M393" s="333"/>
      <c r="N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  <c r="AA393" s="333"/>
      <c r="AB393" s="333"/>
      <c r="AC393" s="333"/>
    </row>
    <row r="394" spans="4:29" ht="15.75" customHeight="1">
      <c r="D394" s="333"/>
      <c r="E394" s="333"/>
      <c r="F394" s="353" t="str">
        <f t="shared" si="17"/>
        <v/>
      </c>
      <c r="G394" s="354" t="str">
        <f t="shared" si="11"/>
        <v/>
      </c>
      <c r="H394" s="354" t="str">
        <f t="shared" si="12"/>
        <v/>
      </c>
      <c r="I394" s="354" t="str">
        <f t="shared" si="13"/>
        <v/>
      </c>
      <c r="J394" s="354" t="str">
        <f t="shared" si="16"/>
        <v/>
      </c>
      <c r="K394" s="333"/>
      <c r="L394" s="333"/>
      <c r="M394" s="333"/>
      <c r="N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  <c r="AA394" s="333"/>
      <c r="AB394" s="333"/>
      <c r="AC394" s="333"/>
    </row>
    <row r="395" spans="4:29" ht="15.75" customHeight="1">
      <c r="D395" s="333"/>
      <c r="E395" s="333"/>
      <c r="F395" s="353" t="str">
        <f t="shared" si="17"/>
        <v/>
      </c>
      <c r="G395" s="354" t="str">
        <f t="shared" si="11"/>
        <v/>
      </c>
      <c r="H395" s="354" t="str">
        <f t="shared" si="12"/>
        <v/>
      </c>
      <c r="I395" s="354" t="str">
        <f t="shared" si="13"/>
        <v/>
      </c>
      <c r="J395" s="354" t="str">
        <f t="shared" si="16"/>
        <v/>
      </c>
      <c r="K395" s="333"/>
      <c r="L395" s="333"/>
      <c r="M395" s="333"/>
      <c r="N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  <c r="AA395" s="333"/>
      <c r="AB395" s="333"/>
      <c r="AC395" s="333"/>
    </row>
    <row r="396" spans="4:29" ht="15.75" customHeight="1">
      <c r="D396" s="333"/>
      <c r="E396" s="333"/>
      <c r="F396" s="353" t="str">
        <f t="shared" si="17"/>
        <v/>
      </c>
      <c r="G396" s="354" t="str">
        <f t="shared" si="11"/>
        <v/>
      </c>
      <c r="H396" s="354" t="str">
        <f t="shared" si="12"/>
        <v/>
      </c>
      <c r="I396" s="354" t="str">
        <f t="shared" si="13"/>
        <v/>
      </c>
      <c r="J396" s="354" t="str">
        <f t="shared" si="16"/>
        <v/>
      </c>
      <c r="K396" s="333"/>
      <c r="L396" s="333"/>
      <c r="M396" s="333"/>
      <c r="N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  <c r="Z396" s="333"/>
      <c r="AA396" s="333"/>
      <c r="AB396" s="333"/>
      <c r="AC396" s="333"/>
    </row>
    <row r="397" spans="4:29" ht="15.75" customHeight="1">
      <c r="D397" s="333"/>
      <c r="E397" s="333"/>
      <c r="F397" s="353" t="str">
        <f t="shared" si="17"/>
        <v/>
      </c>
      <c r="G397" s="354" t="str">
        <f t="shared" si="11"/>
        <v/>
      </c>
      <c r="H397" s="354" t="str">
        <f t="shared" si="12"/>
        <v/>
      </c>
      <c r="I397" s="354" t="str">
        <f t="shared" si="13"/>
        <v/>
      </c>
      <c r="J397" s="354" t="str">
        <f t="shared" ref="J397:J399" si="18">IF(F397&gt;$G$8,"",J396-I397)</f>
        <v/>
      </c>
      <c r="K397" s="333"/>
      <c r="L397" s="333"/>
      <c r="M397" s="333"/>
      <c r="N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  <c r="Z397" s="333"/>
      <c r="AA397" s="333"/>
      <c r="AB397" s="333"/>
      <c r="AC397" s="333"/>
    </row>
    <row r="398" spans="4:29" ht="15.75" customHeight="1">
      <c r="D398" s="333"/>
      <c r="E398" s="333"/>
      <c r="F398" s="353" t="str">
        <f t="shared" ref="F398:F399" si="19">IF(OR(F397=$G$8,F397=""),"",IF(ISNUMBER(F397),F397+1,1))</f>
        <v/>
      </c>
      <c r="G398" s="354" t="str">
        <f t="shared" si="11"/>
        <v/>
      </c>
      <c r="H398" s="354" t="str">
        <f t="shared" si="12"/>
        <v/>
      </c>
      <c r="I398" s="354" t="str">
        <f t="shared" si="13"/>
        <v/>
      </c>
      <c r="J398" s="354" t="str">
        <f t="shared" si="18"/>
        <v/>
      </c>
      <c r="K398" s="333"/>
      <c r="L398" s="333"/>
      <c r="M398" s="333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</row>
    <row r="399" spans="4:29" ht="15.75" customHeight="1">
      <c r="D399" s="333"/>
      <c r="E399" s="333"/>
      <c r="F399" s="353" t="str">
        <f t="shared" si="19"/>
        <v/>
      </c>
      <c r="G399" s="354" t="str">
        <f t="shared" si="11"/>
        <v/>
      </c>
      <c r="H399" s="354" t="str">
        <f t="shared" si="12"/>
        <v/>
      </c>
      <c r="I399" s="354" t="str">
        <f t="shared" si="13"/>
        <v/>
      </c>
      <c r="J399" s="354" t="str">
        <f t="shared" si="18"/>
        <v/>
      </c>
      <c r="K399" s="333"/>
      <c r="L399" s="333"/>
      <c r="M399" s="333"/>
      <c r="N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333"/>
      <c r="AA399" s="333"/>
      <c r="AB399" s="333"/>
      <c r="AC399" s="333"/>
    </row>
    <row r="400" spans="4:29" ht="15.75" customHeight="1">
      <c r="D400" s="333"/>
      <c r="E400" s="333"/>
      <c r="F400" s="339"/>
      <c r="G400" s="340"/>
      <c r="H400" s="340"/>
      <c r="I400" s="340"/>
      <c r="J400" s="340"/>
      <c r="K400" s="333"/>
      <c r="L400" s="333"/>
      <c r="M400" s="333"/>
      <c r="N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</row>
    <row r="401" spans="4:29" ht="15.75" customHeight="1">
      <c r="D401" s="333"/>
      <c r="E401" s="333"/>
      <c r="F401" s="339"/>
      <c r="G401" s="340"/>
      <c r="H401" s="340"/>
      <c r="I401" s="340"/>
      <c r="J401" s="340"/>
      <c r="K401" s="333"/>
      <c r="L401" s="333"/>
      <c r="M401" s="333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  <c r="Z401" s="333"/>
      <c r="AA401" s="333"/>
      <c r="AB401" s="333"/>
      <c r="AC401" s="333"/>
    </row>
    <row r="402" spans="4:29" ht="15.75" customHeight="1">
      <c r="D402" s="333"/>
      <c r="E402" s="333"/>
      <c r="F402" s="339"/>
      <c r="G402" s="340"/>
      <c r="H402" s="340"/>
      <c r="I402" s="340"/>
      <c r="J402" s="340"/>
      <c r="K402" s="333"/>
      <c r="L402" s="333"/>
      <c r="M402" s="333"/>
      <c r="N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  <c r="Z402" s="333"/>
      <c r="AA402" s="333"/>
      <c r="AB402" s="333"/>
      <c r="AC402" s="333"/>
    </row>
    <row r="403" spans="4:29" ht="15.75" customHeight="1">
      <c r="D403" s="333"/>
      <c r="E403" s="333"/>
      <c r="F403" s="339"/>
      <c r="G403" s="340"/>
      <c r="H403" s="340"/>
      <c r="I403" s="340"/>
      <c r="J403" s="340"/>
      <c r="K403" s="333"/>
      <c r="L403" s="333"/>
      <c r="M403" s="333"/>
      <c r="N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  <c r="Z403" s="333"/>
      <c r="AA403" s="333"/>
      <c r="AB403" s="333"/>
      <c r="AC403" s="333"/>
    </row>
    <row r="404" spans="4:29" ht="15.75" customHeight="1">
      <c r="D404" s="333"/>
      <c r="E404" s="333"/>
      <c r="F404" s="339"/>
      <c r="G404" s="340"/>
      <c r="H404" s="340"/>
      <c r="I404" s="340"/>
      <c r="J404" s="340"/>
      <c r="K404" s="333"/>
      <c r="L404" s="333"/>
      <c r="M404" s="333"/>
      <c r="N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  <c r="AA404" s="333"/>
      <c r="AB404" s="333"/>
      <c r="AC404" s="333"/>
    </row>
    <row r="405" spans="4:29" ht="15.75" customHeight="1">
      <c r="D405" s="333"/>
      <c r="E405" s="333"/>
      <c r="F405" s="339"/>
      <c r="G405" s="340"/>
      <c r="H405" s="340"/>
      <c r="I405" s="340"/>
      <c r="J405" s="340"/>
      <c r="K405" s="333"/>
      <c r="L405" s="333"/>
      <c r="M405" s="333"/>
      <c r="N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  <c r="Z405" s="333"/>
      <c r="AA405" s="333"/>
      <c r="AB405" s="333"/>
      <c r="AC405" s="333"/>
    </row>
    <row r="406" spans="4:29" ht="15.75" customHeight="1">
      <c r="D406" s="333"/>
      <c r="E406" s="333"/>
      <c r="F406" s="339"/>
      <c r="G406" s="340"/>
      <c r="H406" s="340"/>
      <c r="I406" s="340"/>
      <c r="J406" s="340"/>
      <c r="K406" s="333"/>
      <c r="L406" s="333"/>
      <c r="M406" s="333"/>
      <c r="N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  <c r="Z406" s="333"/>
      <c r="AA406" s="333"/>
      <c r="AB406" s="333"/>
      <c r="AC406" s="333"/>
    </row>
    <row r="407" spans="4:29" ht="15.75" customHeight="1">
      <c r="D407" s="333"/>
      <c r="E407" s="333"/>
      <c r="F407" s="339"/>
      <c r="G407" s="340"/>
      <c r="H407" s="340"/>
      <c r="I407" s="340"/>
      <c r="J407" s="340"/>
      <c r="K407" s="333"/>
      <c r="L407" s="333"/>
      <c r="M407" s="333"/>
      <c r="N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  <c r="AA407" s="333"/>
      <c r="AB407" s="333"/>
      <c r="AC407" s="333"/>
    </row>
    <row r="408" spans="4:29" ht="15.75" customHeight="1">
      <c r="D408" s="333"/>
      <c r="E408" s="333"/>
      <c r="F408" s="339"/>
      <c r="G408" s="340"/>
      <c r="H408" s="340"/>
      <c r="I408" s="340"/>
      <c r="J408" s="340"/>
      <c r="K408" s="333"/>
      <c r="L408" s="333"/>
      <c r="M408" s="333"/>
      <c r="N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  <c r="Z408" s="333"/>
      <c r="AA408" s="333"/>
      <c r="AB408" s="333"/>
      <c r="AC408" s="333"/>
    </row>
    <row r="409" spans="4:29" ht="15.75" customHeight="1">
      <c r="D409" s="333"/>
      <c r="E409" s="333"/>
      <c r="F409" s="339"/>
      <c r="G409" s="340"/>
      <c r="H409" s="340"/>
      <c r="I409" s="340"/>
      <c r="J409" s="340"/>
      <c r="K409" s="333"/>
      <c r="L409" s="333"/>
      <c r="M409" s="333"/>
      <c r="N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  <c r="Z409" s="333"/>
      <c r="AA409" s="333"/>
      <c r="AB409" s="333"/>
      <c r="AC409" s="333"/>
    </row>
    <row r="410" spans="4:29" ht="15.75" customHeight="1">
      <c r="D410" s="333"/>
      <c r="E410" s="333"/>
      <c r="F410" s="339"/>
      <c r="G410" s="340"/>
      <c r="H410" s="340"/>
      <c r="I410" s="340"/>
      <c r="J410" s="340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</row>
    <row r="411" spans="4:29" ht="15.75" customHeight="1">
      <c r="D411" s="333"/>
      <c r="E411" s="333"/>
      <c r="F411" s="339"/>
      <c r="G411" s="340"/>
      <c r="H411" s="340"/>
      <c r="I411" s="340"/>
      <c r="J411" s="340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</row>
    <row r="412" spans="4:29" ht="15.75" customHeight="1">
      <c r="D412" s="333"/>
      <c r="E412" s="333"/>
      <c r="F412" s="339"/>
      <c r="G412" s="340"/>
      <c r="H412" s="340"/>
      <c r="I412" s="340"/>
      <c r="J412" s="340"/>
      <c r="K412" s="333"/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</row>
    <row r="413" spans="4:29" ht="15.75" customHeight="1">
      <c r="D413" s="333"/>
      <c r="E413" s="333"/>
      <c r="F413" s="339"/>
      <c r="G413" s="340"/>
      <c r="H413" s="340"/>
      <c r="I413" s="340"/>
      <c r="J413" s="340"/>
      <c r="K413" s="333"/>
      <c r="L413" s="333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</row>
    <row r="414" spans="4:29" ht="15.75" customHeight="1">
      <c r="D414" s="333"/>
      <c r="E414" s="333"/>
      <c r="F414" s="339"/>
      <c r="G414" s="340"/>
      <c r="H414" s="340"/>
      <c r="I414" s="340"/>
      <c r="J414" s="340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</row>
    <row r="415" spans="4:29" ht="15.75" customHeight="1">
      <c r="D415" s="333"/>
      <c r="E415" s="333"/>
      <c r="F415" s="339"/>
      <c r="G415" s="340"/>
      <c r="H415" s="340"/>
      <c r="I415" s="340"/>
      <c r="J415" s="340"/>
      <c r="K415" s="333"/>
      <c r="L415" s="333"/>
      <c r="M415" s="333"/>
      <c r="N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  <c r="Z415" s="333"/>
      <c r="AA415" s="333"/>
      <c r="AB415" s="333"/>
      <c r="AC415" s="333"/>
    </row>
    <row r="416" spans="4:29" ht="15.75" customHeight="1">
      <c r="D416" s="333"/>
      <c r="E416" s="333"/>
      <c r="F416" s="339"/>
      <c r="G416" s="340"/>
      <c r="H416" s="340"/>
      <c r="I416" s="340"/>
      <c r="J416" s="340"/>
      <c r="K416" s="333"/>
      <c r="L416" s="333"/>
      <c r="M416" s="333"/>
      <c r="N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  <c r="AA416" s="333"/>
      <c r="AB416" s="333"/>
      <c r="AC416" s="333"/>
    </row>
    <row r="417" spans="4:29" ht="15.75" customHeight="1">
      <c r="D417" s="333"/>
      <c r="E417" s="333"/>
      <c r="F417" s="339"/>
      <c r="G417" s="340"/>
      <c r="H417" s="340"/>
      <c r="I417" s="340"/>
      <c r="J417" s="340"/>
      <c r="K417" s="333"/>
      <c r="L417" s="333"/>
      <c r="M417" s="333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</row>
    <row r="418" spans="4:29" ht="15.75" customHeight="1">
      <c r="D418" s="333"/>
      <c r="E418" s="333"/>
      <c r="F418" s="339"/>
      <c r="G418" s="340"/>
      <c r="H418" s="340"/>
      <c r="I418" s="340"/>
      <c r="J418" s="340"/>
      <c r="K418" s="333"/>
      <c r="L418" s="333"/>
      <c r="M418" s="333"/>
      <c r="N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  <c r="Z418" s="333"/>
      <c r="AA418" s="333"/>
      <c r="AB418" s="333"/>
      <c r="AC418" s="333"/>
    </row>
    <row r="419" spans="4:29" ht="15.75" customHeight="1">
      <c r="D419" s="333"/>
      <c r="E419" s="333"/>
      <c r="F419" s="339"/>
      <c r="G419" s="340"/>
      <c r="H419" s="340"/>
      <c r="I419" s="340"/>
      <c r="J419" s="340"/>
      <c r="K419" s="333"/>
      <c r="L419" s="333"/>
      <c r="M419" s="333"/>
      <c r="N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  <c r="Z419" s="333"/>
      <c r="AA419" s="333"/>
      <c r="AB419" s="333"/>
      <c r="AC419" s="333"/>
    </row>
    <row r="420" spans="4:29" ht="15.75" customHeight="1">
      <c r="D420" s="333"/>
      <c r="E420" s="333"/>
      <c r="F420" s="339"/>
      <c r="G420" s="340"/>
      <c r="H420" s="340"/>
      <c r="I420" s="340"/>
      <c r="J420" s="340"/>
      <c r="K420" s="333"/>
      <c r="L420" s="333"/>
      <c r="M420" s="333"/>
      <c r="N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  <c r="Z420" s="333"/>
      <c r="AA420" s="333"/>
      <c r="AB420" s="333"/>
      <c r="AC420" s="333"/>
    </row>
    <row r="421" spans="4:29" ht="15.75" customHeight="1">
      <c r="D421" s="333"/>
      <c r="E421" s="333"/>
      <c r="F421" s="339"/>
      <c r="G421" s="340"/>
      <c r="H421" s="340"/>
      <c r="I421" s="340"/>
      <c r="J421" s="340"/>
      <c r="K421" s="333"/>
      <c r="L421" s="333"/>
      <c r="M421" s="333"/>
      <c r="N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  <c r="Z421" s="333"/>
      <c r="AA421" s="333"/>
      <c r="AB421" s="333"/>
      <c r="AC421" s="333"/>
    </row>
    <row r="422" spans="4:29" ht="15.75" customHeight="1">
      <c r="D422" s="333"/>
      <c r="E422" s="333"/>
      <c r="F422" s="339"/>
      <c r="G422" s="340"/>
      <c r="H422" s="340"/>
      <c r="I422" s="340"/>
      <c r="J422" s="340"/>
      <c r="K422" s="333"/>
      <c r="L422" s="333"/>
      <c r="M422" s="333"/>
      <c r="N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  <c r="Z422" s="333"/>
      <c r="AA422" s="333"/>
      <c r="AB422" s="333"/>
      <c r="AC422" s="333"/>
    </row>
    <row r="423" spans="4:29" ht="15.75" customHeight="1">
      <c r="D423" s="333"/>
      <c r="E423" s="333"/>
      <c r="F423" s="339"/>
      <c r="G423" s="340"/>
      <c r="H423" s="340"/>
      <c r="I423" s="340"/>
      <c r="J423" s="340"/>
      <c r="K423" s="333"/>
      <c r="L423" s="333"/>
      <c r="M423" s="333"/>
      <c r="N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  <c r="Z423" s="333"/>
      <c r="AA423" s="333"/>
      <c r="AB423" s="333"/>
      <c r="AC423" s="333"/>
    </row>
    <row r="424" spans="4:29" ht="15.75" customHeight="1">
      <c r="D424" s="333"/>
      <c r="E424" s="333"/>
      <c r="F424" s="339"/>
      <c r="G424" s="340"/>
      <c r="H424" s="340"/>
      <c r="I424" s="340"/>
      <c r="J424" s="340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</row>
    <row r="425" spans="4:29" ht="15.75" customHeight="1">
      <c r="D425" s="333"/>
      <c r="E425" s="333"/>
      <c r="F425" s="339"/>
      <c r="G425" s="340"/>
      <c r="H425" s="340"/>
      <c r="I425" s="340"/>
      <c r="J425" s="340"/>
      <c r="K425" s="333"/>
      <c r="L425" s="333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</row>
    <row r="426" spans="4:29" ht="15.75" customHeight="1">
      <c r="D426" s="333"/>
      <c r="E426" s="333"/>
      <c r="F426" s="339"/>
      <c r="G426" s="340"/>
      <c r="H426" s="340"/>
      <c r="I426" s="340"/>
      <c r="J426" s="340"/>
      <c r="K426" s="333"/>
      <c r="L426" s="333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</row>
    <row r="427" spans="4:29" ht="15.75" customHeight="1">
      <c r="D427" s="333"/>
      <c r="E427" s="333"/>
      <c r="F427" s="339"/>
      <c r="G427" s="340"/>
      <c r="H427" s="340"/>
      <c r="I427" s="340"/>
      <c r="J427" s="340"/>
      <c r="K427" s="333"/>
      <c r="L427" s="333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</row>
    <row r="428" spans="4:29" ht="15.75" customHeight="1">
      <c r="D428" s="333"/>
      <c r="E428" s="333"/>
      <c r="F428" s="339"/>
      <c r="G428" s="340"/>
      <c r="H428" s="340"/>
      <c r="I428" s="340"/>
      <c r="J428" s="340"/>
      <c r="K428" s="333"/>
      <c r="L428" s="333"/>
      <c r="M428" s="333"/>
      <c r="N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  <c r="Z428" s="333"/>
      <c r="AA428" s="333"/>
      <c r="AB428" s="333"/>
      <c r="AC428" s="333"/>
    </row>
    <row r="429" spans="4:29" ht="15.75" customHeight="1">
      <c r="D429" s="333"/>
      <c r="E429" s="333"/>
      <c r="F429" s="339"/>
      <c r="G429" s="340"/>
      <c r="H429" s="340"/>
      <c r="I429" s="340"/>
      <c r="J429" s="340"/>
      <c r="K429" s="333"/>
      <c r="L429" s="333"/>
      <c r="M429" s="333"/>
      <c r="N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  <c r="AA429" s="333"/>
      <c r="AB429" s="333"/>
      <c r="AC429" s="333"/>
    </row>
    <row r="430" spans="4:29" ht="15.75" customHeight="1">
      <c r="D430" s="333"/>
      <c r="E430" s="333"/>
      <c r="F430" s="339"/>
      <c r="G430" s="340"/>
      <c r="H430" s="340"/>
      <c r="I430" s="340"/>
      <c r="J430" s="340"/>
      <c r="K430" s="333"/>
      <c r="L430" s="333"/>
      <c r="M430" s="333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</row>
    <row r="431" spans="4:29" ht="15.75" customHeight="1">
      <c r="D431" s="333"/>
      <c r="E431" s="333"/>
      <c r="F431" s="339"/>
      <c r="G431" s="340"/>
      <c r="H431" s="340"/>
      <c r="I431" s="340"/>
      <c r="J431" s="340"/>
      <c r="K431" s="333"/>
      <c r="L431" s="333"/>
      <c r="M431" s="333"/>
      <c r="N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  <c r="AA431" s="333"/>
      <c r="AB431" s="333"/>
      <c r="AC431" s="333"/>
    </row>
    <row r="432" spans="4:29" ht="15.75" customHeight="1">
      <c r="D432" s="333"/>
      <c r="E432" s="333"/>
      <c r="F432" s="339"/>
      <c r="G432" s="340"/>
      <c r="H432" s="340"/>
      <c r="I432" s="340"/>
      <c r="J432" s="340"/>
      <c r="K432" s="333"/>
      <c r="L432" s="333"/>
      <c r="M432" s="333"/>
      <c r="N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  <c r="AA432" s="333"/>
      <c r="AB432" s="333"/>
      <c r="AC432" s="333"/>
    </row>
    <row r="433" spans="4:29" ht="15.75" customHeight="1">
      <c r="D433" s="333"/>
      <c r="E433" s="333"/>
      <c r="F433" s="339"/>
      <c r="G433" s="340"/>
      <c r="H433" s="340"/>
      <c r="I433" s="340"/>
      <c r="J433" s="340"/>
      <c r="K433" s="333"/>
      <c r="L433" s="333"/>
      <c r="M433" s="333"/>
      <c r="N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  <c r="Z433" s="333"/>
      <c r="AA433" s="333"/>
      <c r="AB433" s="333"/>
      <c r="AC433" s="333"/>
    </row>
    <row r="434" spans="4:29" ht="15.75" customHeight="1">
      <c r="D434" s="333"/>
      <c r="E434" s="333"/>
      <c r="F434" s="339"/>
      <c r="G434" s="340"/>
      <c r="H434" s="340"/>
      <c r="I434" s="340"/>
      <c r="J434" s="340"/>
      <c r="K434" s="333"/>
      <c r="L434" s="333"/>
      <c r="M434" s="333"/>
      <c r="N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  <c r="Z434" s="333"/>
      <c r="AA434" s="333"/>
      <c r="AB434" s="333"/>
      <c r="AC434" s="333"/>
    </row>
    <row r="435" spans="4:29" ht="15.75" customHeight="1">
      <c r="D435" s="333"/>
      <c r="E435" s="333"/>
      <c r="F435" s="339"/>
      <c r="G435" s="340"/>
      <c r="H435" s="340"/>
      <c r="I435" s="340"/>
      <c r="J435" s="340"/>
      <c r="K435" s="333"/>
      <c r="L435" s="333"/>
      <c r="M435" s="333"/>
      <c r="N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  <c r="Z435" s="333"/>
      <c r="AA435" s="333"/>
      <c r="AB435" s="333"/>
      <c r="AC435" s="333"/>
    </row>
    <row r="436" spans="4:29" ht="15.75" customHeight="1">
      <c r="D436" s="333"/>
      <c r="E436" s="333"/>
      <c r="F436" s="339"/>
      <c r="G436" s="340"/>
      <c r="H436" s="340"/>
      <c r="I436" s="340"/>
      <c r="J436" s="340"/>
      <c r="K436" s="333"/>
      <c r="L436" s="333"/>
      <c r="M436" s="333"/>
      <c r="N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  <c r="Z436" s="333"/>
      <c r="AA436" s="333"/>
      <c r="AB436" s="333"/>
      <c r="AC436" s="333"/>
    </row>
    <row r="437" spans="4:29" ht="15.75" customHeight="1">
      <c r="D437" s="333"/>
      <c r="E437" s="333"/>
      <c r="F437" s="339"/>
      <c r="G437" s="340"/>
      <c r="H437" s="340"/>
      <c r="I437" s="340"/>
      <c r="J437" s="340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</row>
    <row r="438" spans="4:29" ht="15.75" customHeight="1">
      <c r="D438" s="333"/>
      <c r="E438" s="333"/>
      <c r="F438" s="339"/>
      <c r="G438" s="340"/>
      <c r="H438" s="340"/>
      <c r="I438" s="340"/>
      <c r="J438" s="340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</row>
    <row r="439" spans="4:29" ht="15.75" customHeight="1">
      <c r="D439" s="333"/>
      <c r="E439" s="333"/>
      <c r="F439" s="339"/>
      <c r="G439" s="340"/>
      <c r="H439" s="340"/>
      <c r="I439" s="340"/>
      <c r="J439" s="340"/>
      <c r="K439" s="333"/>
      <c r="L439" s="333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</row>
    <row r="440" spans="4:29" ht="15.75" customHeight="1">
      <c r="D440" s="333"/>
      <c r="E440" s="333"/>
      <c r="F440" s="339"/>
      <c r="G440" s="340"/>
      <c r="H440" s="340"/>
      <c r="I440" s="340"/>
      <c r="J440" s="340"/>
      <c r="K440" s="333"/>
      <c r="L440" s="333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</row>
    <row r="441" spans="4:29" ht="15.75" customHeight="1">
      <c r="D441" s="333"/>
      <c r="E441" s="333"/>
      <c r="F441" s="339"/>
      <c r="G441" s="340"/>
      <c r="H441" s="340"/>
      <c r="I441" s="340"/>
      <c r="J441" s="340"/>
      <c r="K441" s="333"/>
      <c r="L441" s="333"/>
      <c r="M441" s="333"/>
      <c r="N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  <c r="Z441" s="333"/>
      <c r="AA441" s="333"/>
      <c r="AB441" s="333"/>
      <c r="AC441" s="333"/>
    </row>
    <row r="442" spans="4:29" ht="15.75" customHeight="1">
      <c r="D442" s="333"/>
      <c r="E442" s="333"/>
      <c r="F442" s="339"/>
      <c r="G442" s="340"/>
      <c r="H442" s="340"/>
      <c r="I442" s="340"/>
      <c r="J442" s="340"/>
      <c r="K442" s="333"/>
      <c r="L442" s="333"/>
      <c r="M442" s="333"/>
      <c r="N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  <c r="Z442" s="333"/>
      <c r="AA442" s="333"/>
      <c r="AB442" s="333"/>
      <c r="AC442" s="333"/>
    </row>
    <row r="443" spans="4:29" ht="15.75" customHeight="1">
      <c r="D443" s="333"/>
      <c r="E443" s="333"/>
      <c r="F443" s="339"/>
      <c r="G443" s="340"/>
      <c r="H443" s="340"/>
      <c r="I443" s="340"/>
      <c r="J443" s="340"/>
      <c r="K443" s="333"/>
      <c r="L443" s="333"/>
      <c r="M443" s="333"/>
      <c r="N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  <c r="AA443" s="333"/>
      <c r="AB443" s="333"/>
      <c r="AC443" s="333"/>
    </row>
    <row r="444" spans="4:29" ht="15.75" customHeight="1">
      <c r="D444" s="333"/>
      <c r="E444" s="333"/>
      <c r="F444" s="339"/>
      <c r="G444" s="340"/>
      <c r="H444" s="340"/>
      <c r="I444" s="340"/>
      <c r="J444" s="340"/>
      <c r="K444" s="333"/>
      <c r="L444" s="333"/>
      <c r="M444" s="333"/>
      <c r="N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  <c r="Z444" s="333"/>
      <c r="AA444" s="333"/>
      <c r="AB444" s="333"/>
      <c r="AC444" s="333"/>
    </row>
    <row r="445" spans="4:29" ht="15.75" customHeight="1">
      <c r="D445" s="333"/>
      <c r="E445" s="333"/>
      <c r="F445" s="339"/>
      <c r="G445" s="340"/>
      <c r="H445" s="340"/>
      <c r="I445" s="340"/>
      <c r="J445" s="340"/>
      <c r="K445" s="333"/>
      <c r="L445" s="333"/>
      <c r="M445" s="333"/>
      <c r="N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  <c r="Z445" s="333"/>
      <c r="AA445" s="333"/>
      <c r="AB445" s="333"/>
      <c r="AC445" s="333"/>
    </row>
    <row r="446" spans="4:29" ht="15.75" customHeight="1">
      <c r="D446" s="333"/>
      <c r="E446" s="333"/>
      <c r="F446" s="339"/>
      <c r="G446" s="340"/>
      <c r="H446" s="340"/>
      <c r="I446" s="340"/>
      <c r="J446" s="340"/>
      <c r="K446" s="333"/>
      <c r="L446" s="333"/>
      <c r="M446" s="333"/>
      <c r="N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  <c r="Z446" s="333"/>
      <c r="AA446" s="333"/>
      <c r="AB446" s="333"/>
      <c r="AC446" s="333"/>
    </row>
    <row r="447" spans="4:29" ht="15.75" customHeight="1">
      <c r="D447" s="333"/>
      <c r="E447" s="333"/>
      <c r="F447" s="339"/>
      <c r="G447" s="340"/>
      <c r="H447" s="340"/>
      <c r="I447" s="340"/>
      <c r="J447" s="340"/>
      <c r="K447" s="333"/>
      <c r="L447" s="333"/>
      <c r="M447" s="333"/>
      <c r="N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  <c r="Z447" s="333"/>
      <c r="AA447" s="333"/>
      <c r="AB447" s="333"/>
      <c r="AC447" s="333"/>
    </row>
    <row r="448" spans="4:29" ht="15.75" customHeight="1">
      <c r="D448" s="333"/>
      <c r="E448" s="333"/>
      <c r="F448" s="339"/>
      <c r="G448" s="340"/>
      <c r="H448" s="340"/>
      <c r="I448" s="340"/>
      <c r="J448" s="340"/>
      <c r="K448" s="333"/>
      <c r="L448" s="333"/>
      <c r="M448" s="333"/>
      <c r="N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  <c r="Z448" s="333"/>
      <c r="AA448" s="333"/>
      <c r="AB448" s="333"/>
      <c r="AC448" s="333"/>
    </row>
    <row r="449" spans="4:29" ht="15.75" customHeight="1">
      <c r="D449" s="333"/>
      <c r="E449" s="333"/>
      <c r="F449" s="339"/>
      <c r="G449" s="340"/>
      <c r="H449" s="340"/>
      <c r="I449" s="340"/>
      <c r="J449" s="340"/>
      <c r="K449" s="333"/>
      <c r="L449" s="333"/>
      <c r="M449" s="333"/>
      <c r="N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  <c r="AA449" s="333"/>
      <c r="AB449" s="333"/>
      <c r="AC449" s="333"/>
    </row>
    <row r="450" spans="4:29" ht="15.75" customHeight="1">
      <c r="D450" s="333"/>
      <c r="E450" s="333"/>
      <c r="F450" s="339"/>
      <c r="G450" s="340"/>
      <c r="H450" s="340"/>
      <c r="I450" s="340"/>
      <c r="J450" s="340"/>
      <c r="K450" s="333"/>
      <c r="L450" s="333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</row>
    <row r="451" spans="4:29" ht="15.75" customHeight="1">
      <c r="D451" s="333"/>
      <c r="E451" s="333"/>
      <c r="F451" s="339"/>
      <c r="G451" s="340"/>
      <c r="H451" s="340"/>
      <c r="I451" s="340"/>
      <c r="J451" s="340"/>
      <c r="K451" s="333"/>
      <c r="L451" s="333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</row>
    <row r="452" spans="4:29" ht="15.75" customHeight="1">
      <c r="D452" s="333"/>
      <c r="E452" s="333"/>
      <c r="F452" s="339"/>
      <c r="G452" s="340"/>
      <c r="H452" s="340"/>
      <c r="I452" s="340"/>
      <c r="J452" s="340"/>
      <c r="K452" s="333"/>
      <c r="L452" s="333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</row>
    <row r="453" spans="4:29" ht="15.75" customHeight="1">
      <c r="D453" s="333"/>
      <c r="E453" s="333"/>
      <c r="F453" s="339"/>
      <c r="G453" s="340"/>
      <c r="H453" s="340"/>
      <c r="I453" s="340"/>
      <c r="J453" s="340"/>
      <c r="K453" s="333"/>
      <c r="L453" s="333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</row>
    <row r="454" spans="4:29" ht="15.75" customHeight="1">
      <c r="D454" s="333"/>
      <c r="E454" s="333"/>
      <c r="F454" s="339"/>
      <c r="G454" s="340"/>
      <c r="H454" s="340"/>
      <c r="I454" s="340"/>
      <c r="J454" s="340"/>
      <c r="K454" s="333"/>
      <c r="L454" s="333"/>
      <c r="M454" s="333"/>
      <c r="N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  <c r="Z454" s="333"/>
      <c r="AA454" s="333"/>
      <c r="AB454" s="333"/>
      <c r="AC454" s="333"/>
    </row>
    <row r="455" spans="4:29" ht="15.75" customHeight="1">
      <c r="D455" s="333"/>
      <c r="E455" s="333"/>
      <c r="F455" s="339"/>
      <c r="G455" s="340"/>
      <c r="H455" s="340"/>
      <c r="I455" s="340"/>
      <c r="J455" s="340"/>
      <c r="K455" s="333"/>
      <c r="L455" s="333"/>
      <c r="M455" s="333"/>
      <c r="N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  <c r="AA455" s="333"/>
      <c r="AB455" s="333"/>
      <c r="AC455" s="333"/>
    </row>
    <row r="456" spans="4:29" ht="15.75" customHeight="1">
      <c r="D456" s="333"/>
      <c r="E456" s="333"/>
      <c r="F456" s="339"/>
      <c r="G456" s="340"/>
      <c r="H456" s="340"/>
      <c r="I456" s="340"/>
      <c r="J456" s="340"/>
      <c r="K456" s="333"/>
      <c r="L456" s="333"/>
      <c r="M456" s="333"/>
      <c r="N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</row>
    <row r="457" spans="4:29" ht="15.75" customHeight="1">
      <c r="D457" s="333"/>
      <c r="E457" s="333"/>
      <c r="F457" s="339"/>
      <c r="G457" s="340"/>
      <c r="H457" s="340"/>
      <c r="I457" s="340"/>
      <c r="J457" s="340"/>
      <c r="K457" s="333"/>
      <c r="L457" s="333"/>
      <c r="M457" s="333"/>
      <c r="N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  <c r="AA457" s="333"/>
      <c r="AB457" s="333"/>
      <c r="AC457" s="333"/>
    </row>
    <row r="458" spans="4:29" ht="15.75" customHeight="1">
      <c r="D458" s="333"/>
      <c r="E458" s="333"/>
      <c r="F458" s="339"/>
      <c r="G458" s="340"/>
      <c r="H458" s="340"/>
      <c r="I458" s="340"/>
      <c r="J458" s="340"/>
      <c r="K458" s="333"/>
      <c r="L458" s="333"/>
      <c r="M458" s="333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  <c r="AA458" s="333"/>
      <c r="AB458" s="333"/>
      <c r="AC458" s="333"/>
    </row>
    <row r="459" spans="4:29" ht="15.75" customHeight="1">
      <c r="D459" s="333"/>
      <c r="E459" s="333"/>
      <c r="F459" s="339"/>
      <c r="G459" s="340"/>
      <c r="H459" s="340"/>
      <c r="I459" s="340"/>
      <c r="J459" s="340"/>
      <c r="K459" s="333"/>
      <c r="L459" s="333"/>
      <c r="M459" s="333"/>
      <c r="N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  <c r="Z459" s="333"/>
      <c r="AA459" s="333"/>
      <c r="AB459" s="333"/>
      <c r="AC459" s="333"/>
    </row>
    <row r="460" spans="4:29" ht="15.75" customHeight="1">
      <c r="D460" s="333"/>
      <c r="E460" s="333"/>
      <c r="F460" s="339"/>
      <c r="G460" s="340"/>
      <c r="H460" s="340"/>
      <c r="I460" s="340"/>
      <c r="J460" s="340"/>
      <c r="K460" s="333"/>
      <c r="L460" s="333"/>
      <c r="M460" s="333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  <c r="AA460" s="333"/>
      <c r="AB460" s="333"/>
      <c r="AC460" s="333"/>
    </row>
    <row r="461" spans="4:29" ht="15.75" customHeight="1">
      <c r="D461" s="333"/>
      <c r="E461" s="333"/>
      <c r="F461" s="339"/>
      <c r="G461" s="340"/>
      <c r="H461" s="340"/>
      <c r="I461" s="340"/>
      <c r="J461" s="340"/>
      <c r="K461" s="333"/>
      <c r="L461" s="333"/>
      <c r="M461" s="333"/>
      <c r="N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  <c r="AA461" s="333"/>
      <c r="AB461" s="333"/>
      <c r="AC461" s="333"/>
    </row>
    <row r="462" spans="4:29" ht="15.75" customHeight="1">
      <c r="D462" s="333"/>
      <c r="E462" s="333"/>
      <c r="F462" s="339"/>
      <c r="G462" s="340"/>
      <c r="H462" s="340"/>
      <c r="I462" s="340"/>
      <c r="J462" s="340"/>
      <c r="K462" s="333"/>
      <c r="L462" s="333"/>
      <c r="M462" s="333"/>
      <c r="N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  <c r="AA462" s="333"/>
      <c r="AB462" s="333"/>
      <c r="AC462" s="333"/>
    </row>
    <row r="463" spans="4:29" ht="15.75" customHeight="1">
      <c r="D463" s="333"/>
      <c r="E463" s="333"/>
      <c r="F463" s="339"/>
      <c r="G463" s="340"/>
      <c r="H463" s="340"/>
      <c r="I463" s="340"/>
      <c r="J463" s="340"/>
      <c r="K463" s="333"/>
      <c r="L463" s="333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</row>
    <row r="464" spans="4:29" ht="15.75" customHeight="1">
      <c r="D464" s="333"/>
      <c r="E464" s="333"/>
      <c r="F464" s="339"/>
      <c r="G464" s="340"/>
      <c r="H464" s="340"/>
      <c r="I464" s="340"/>
      <c r="J464" s="340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</row>
    <row r="465" spans="4:29" ht="15.75" customHeight="1">
      <c r="D465" s="333"/>
      <c r="E465" s="333"/>
      <c r="F465" s="339"/>
      <c r="G465" s="340"/>
      <c r="H465" s="340"/>
      <c r="I465" s="340"/>
      <c r="J465" s="340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</row>
    <row r="466" spans="4:29" ht="15.75" customHeight="1">
      <c r="D466" s="333"/>
      <c r="E466" s="333"/>
      <c r="F466" s="339"/>
      <c r="G466" s="340"/>
      <c r="H466" s="340"/>
      <c r="I466" s="340"/>
      <c r="J466" s="340"/>
      <c r="K466" s="333"/>
      <c r="L466" s="333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</row>
    <row r="467" spans="4:29" ht="15.75" customHeight="1">
      <c r="D467" s="333"/>
      <c r="E467" s="333"/>
      <c r="F467" s="339"/>
      <c r="G467" s="340"/>
      <c r="H467" s="340"/>
      <c r="I467" s="340"/>
      <c r="J467" s="340"/>
      <c r="K467" s="333"/>
      <c r="L467" s="333"/>
      <c r="M467" s="333"/>
      <c r="N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  <c r="AA467" s="333"/>
      <c r="AB467" s="333"/>
      <c r="AC467" s="333"/>
    </row>
    <row r="468" spans="4:29" ht="15.75" customHeight="1">
      <c r="D468" s="333"/>
      <c r="E468" s="333"/>
      <c r="F468" s="339"/>
      <c r="G468" s="340"/>
      <c r="H468" s="340"/>
      <c r="I468" s="340"/>
      <c r="J468" s="340"/>
      <c r="K468" s="333"/>
      <c r="L468" s="333"/>
      <c r="M468" s="333"/>
      <c r="N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  <c r="Z468" s="333"/>
      <c r="AA468" s="333"/>
      <c r="AB468" s="333"/>
      <c r="AC468" s="333"/>
    </row>
    <row r="469" spans="4:29" ht="15.75" customHeight="1">
      <c r="D469" s="333"/>
      <c r="E469" s="333"/>
      <c r="F469" s="339"/>
      <c r="G469" s="340"/>
      <c r="H469" s="340"/>
      <c r="I469" s="340"/>
      <c r="J469" s="340"/>
      <c r="K469" s="333"/>
      <c r="L469" s="333"/>
      <c r="M469" s="333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</row>
    <row r="470" spans="4:29" ht="15.75" customHeight="1">
      <c r="D470" s="333"/>
      <c r="E470" s="333"/>
      <c r="F470" s="339"/>
      <c r="G470" s="340"/>
      <c r="H470" s="340"/>
      <c r="I470" s="340"/>
      <c r="J470" s="340"/>
      <c r="K470" s="333"/>
      <c r="L470" s="333"/>
      <c r="M470" s="333"/>
      <c r="N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  <c r="AA470" s="333"/>
      <c r="AB470" s="333"/>
      <c r="AC470" s="333"/>
    </row>
    <row r="471" spans="4:29" ht="15.75" customHeight="1">
      <c r="D471" s="333"/>
      <c r="E471" s="333"/>
      <c r="F471" s="339"/>
      <c r="G471" s="340"/>
      <c r="H471" s="340"/>
      <c r="I471" s="340"/>
      <c r="J471" s="340"/>
      <c r="K471" s="333"/>
      <c r="L471" s="333"/>
      <c r="M471" s="333"/>
      <c r="N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  <c r="AA471" s="333"/>
      <c r="AB471" s="333"/>
      <c r="AC471" s="333"/>
    </row>
    <row r="472" spans="4:29" ht="15.75" customHeight="1">
      <c r="D472" s="333"/>
      <c r="E472" s="333"/>
      <c r="F472" s="339"/>
      <c r="G472" s="340"/>
      <c r="H472" s="340"/>
      <c r="I472" s="340"/>
      <c r="J472" s="340"/>
      <c r="K472" s="333"/>
      <c r="L472" s="333"/>
      <c r="M472" s="333"/>
      <c r="N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  <c r="AA472" s="333"/>
      <c r="AB472" s="333"/>
      <c r="AC472" s="333"/>
    </row>
    <row r="473" spans="4:29" ht="15.75" customHeight="1">
      <c r="D473" s="333"/>
      <c r="E473" s="333"/>
      <c r="F473" s="339"/>
      <c r="G473" s="340"/>
      <c r="H473" s="340"/>
      <c r="I473" s="340"/>
      <c r="J473" s="340"/>
      <c r="K473" s="333"/>
      <c r="L473" s="333"/>
      <c r="M473" s="333"/>
      <c r="N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  <c r="AA473" s="333"/>
      <c r="AB473" s="333"/>
      <c r="AC473" s="333"/>
    </row>
    <row r="474" spans="4:29" ht="15.75" customHeight="1">
      <c r="D474" s="333"/>
      <c r="E474" s="333"/>
      <c r="F474" s="339"/>
      <c r="G474" s="340"/>
      <c r="H474" s="340"/>
      <c r="I474" s="340"/>
      <c r="J474" s="340"/>
      <c r="K474" s="333"/>
      <c r="L474" s="333"/>
      <c r="M474" s="333"/>
      <c r="N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  <c r="AA474" s="333"/>
      <c r="AB474" s="333"/>
      <c r="AC474" s="333"/>
    </row>
    <row r="475" spans="4:29" ht="15.75" customHeight="1">
      <c r="D475" s="333"/>
      <c r="E475" s="333"/>
      <c r="F475" s="339"/>
      <c r="G475" s="340"/>
      <c r="H475" s="340"/>
      <c r="I475" s="340"/>
      <c r="J475" s="340"/>
      <c r="K475" s="333"/>
      <c r="L475" s="333"/>
      <c r="M475" s="333"/>
      <c r="N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  <c r="AA475" s="333"/>
      <c r="AB475" s="333"/>
      <c r="AC475" s="333"/>
    </row>
    <row r="476" spans="4:29" ht="15.75" customHeight="1">
      <c r="D476" s="333"/>
      <c r="E476" s="333"/>
      <c r="F476" s="339"/>
      <c r="G476" s="340"/>
      <c r="H476" s="340"/>
      <c r="I476" s="340"/>
      <c r="J476" s="340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</row>
    <row r="477" spans="4:29" ht="15.75" customHeight="1">
      <c r="D477" s="333"/>
      <c r="E477" s="333"/>
      <c r="F477" s="339"/>
      <c r="G477" s="340"/>
      <c r="H477" s="340"/>
      <c r="I477" s="340"/>
      <c r="J477" s="340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</row>
    <row r="478" spans="4:29" ht="15.75" customHeight="1">
      <c r="D478" s="333"/>
      <c r="E478" s="333"/>
      <c r="F478" s="339"/>
      <c r="G478" s="340"/>
      <c r="H478" s="340"/>
      <c r="I478" s="340"/>
      <c r="J478" s="340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</row>
    <row r="479" spans="4:29" ht="15.75" customHeight="1">
      <c r="D479" s="333"/>
      <c r="E479" s="333"/>
      <c r="F479" s="339"/>
      <c r="G479" s="340"/>
      <c r="H479" s="340"/>
      <c r="I479" s="340"/>
      <c r="J479" s="340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</row>
    <row r="480" spans="4:29" ht="15.75" customHeight="1">
      <c r="D480" s="333"/>
      <c r="E480" s="333"/>
      <c r="F480" s="339"/>
      <c r="G480" s="340"/>
      <c r="H480" s="340"/>
      <c r="I480" s="340"/>
      <c r="J480" s="340"/>
      <c r="K480" s="333"/>
      <c r="L480" s="333"/>
      <c r="M480" s="333"/>
      <c r="N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  <c r="AA480" s="333"/>
      <c r="AB480" s="333"/>
      <c r="AC480" s="333"/>
    </row>
    <row r="481" spans="4:29" ht="15.75" customHeight="1">
      <c r="D481" s="333"/>
      <c r="E481" s="333"/>
      <c r="F481" s="339"/>
      <c r="G481" s="340"/>
      <c r="H481" s="340"/>
      <c r="I481" s="340"/>
      <c r="J481" s="340"/>
      <c r="K481" s="333"/>
      <c r="L481" s="333"/>
      <c r="M481" s="333"/>
      <c r="N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  <c r="AA481" s="333"/>
      <c r="AB481" s="333"/>
      <c r="AC481" s="333"/>
    </row>
    <row r="482" spans="4:29" ht="15.75" customHeight="1">
      <c r="D482" s="333"/>
      <c r="E482" s="333"/>
      <c r="F482" s="339"/>
      <c r="G482" s="340"/>
      <c r="H482" s="340"/>
      <c r="I482" s="340"/>
      <c r="J482" s="340"/>
      <c r="K482" s="333"/>
      <c r="L482" s="333"/>
      <c r="M482" s="333"/>
      <c r="N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</row>
    <row r="483" spans="4:29" ht="15.75" customHeight="1">
      <c r="D483" s="333"/>
      <c r="E483" s="333"/>
      <c r="F483" s="339"/>
      <c r="G483" s="340"/>
      <c r="H483" s="340"/>
      <c r="I483" s="340"/>
      <c r="J483" s="340"/>
      <c r="K483" s="333"/>
      <c r="L483" s="333"/>
      <c r="M483" s="333"/>
      <c r="N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  <c r="AA483" s="333"/>
      <c r="AB483" s="333"/>
      <c r="AC483" s="333"/>
    </row>
    <row r="484" spans="4:29" ht="15.75" customHeight="1">
      <c r="D484" s="333"/>
      <c r="E484" s="333"/>
      <c r="F484" s="339"/>
      <c r="G484" s="340"/>
      <c r="H484" s="340"/>
      <c r="I484" s="340"/>
      <c r="J484" s="340"/>
      <c r="K484" s="333"/>
      <c r="L484" s="333"/>
      <c r="M484" s="333"/>
      <c r="N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  <c r="AA484" s="333"/>
      <c r="AB484" s="333"/>
      <c r="AC484" s="333"/>
    </row>
    <row r="485" spans="4:29" ht="15.75" customHeight="1">
      <c r="D485" s="333"/>
      <c r="E485" s="333"/>
      <c r="F485" s="339"/>
      <c r="G485" s="340"/>
      <c r="H485" s="340"/>
      <c r="I485" s="340"/>
      <c r="J485" s="340"/>
      <c r="K485" s="333"/>
      <c r="L485" s="333"/>
      <c r="M485" s="333"/>
      <c r="N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  <c r="AA485" s="333"/>
      <c r="AB485" s="333"/>
      <c r="AC485" s="333"/>
    </row>
    <row r="486" spans="4:29" ht="15.75" customHeight="1">
      <c r="D486" s="333"/>
      <c r="E486" s="333"/>
      <c r="F486" s="339"/>
      <c r="G486" s="340"/>
      <c r="H486" s="340"/>
      <c r="I486" s="340"/>
      <c r="J486" s="340"/>
      <c r="K486" s="333"/>
      <c r="L486" s="333"/>
      <c r="M486" s="333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</row>
    <row r="487" spans="4:29" ht="15.75" customHeight="1">
      <c r="D487" s="333"/>
      <c r="E487" s="333"/>
      <c r="F487" s="339"/>
      <c r="G487" s="340"/>
      <c r="H487" s="340"/>
      <c r="I487" s="340"/>
      <c r="J487" s="340"/>
      <c r="K487" s="333"/>
      <c r="L487" s="333"/>
      <c r="M487" s="333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</row>
    <row r="488" spans="4:29" ht="15.75" customHeight="1">
      <c r="D488" s="333"/>
      <c r="E488" s="333"/>
      <c r="F488" s="339"/>
      <c r="G488" s="340"/>
      <c r="H488" s="340"/>
      <c r="I488" s="340"/>
      <c r="J488" s="340"/>
      <c r="K488" s="333"/>
      <c r="L488" s="333"/>
      <c r="M488" s="333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</row>
    <row r="489" spans="4:29" ht="15.75" customHeight="1">
      <c r="D489" s="333"/>
      <c r="E489" s="333"/>
      <c r="F489" s="339"/>
      <c r="G489" s="340"/>
      <c r="H489" s="340"/>
      <c r="I489" s="340"/>
      <c r="J489" s="340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</row>
    <row r="490" spans="4:29" ht="15.75" customHeight="1">
      <c r="D490" s="333"/>
      <c r="E490" s="333"/>
      <c r="F490" s="339"/>
      <c r="G490" s="340"/>
      <c r="H490" s="340"/>
      <c r="I490" s="340"/>
      <c r="J490" s="340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</row>
    <row r="491" spans="4:29" ht="15.75" customHeight="1">
      <c r="D491" s="333"/>
      <c r="E491" s="333"/>
      <c r="F491" s="339"/>
      <c r="G491" s="340"/>
      <c r="H491" s="340"/>
      <c r="I491" s="340"/>
      <c r="J491" s="340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</row>
    <row r="492" spans="4:29" ht="15.75" customHeight="1">
      <c r="D492" s="333"/>
      <c r="E492" s="333"/>
      <c r="F492" s="339"/>
      <c r="G492" s="340"/>
      <c r="H492" s="340"/>
      <c r="I492" s="340"/>
      <c r="J492" s="340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</row>
    <row r="493" spans="4:29" ht="15.75" customHeight="1">
      <c r="D493" s="333"/>
      <c r="E493" s="333"/>
      <c r="F493" s="339"/>
      <c r="G493" s="340"/>
      <c r="H493" s="340"/>
      <c r="I493" s="340"/>
      <c r="J493" s="340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</row>
    <row r="494" spans="4:29" ht="15.75" customHeight="1">
      <c r="D494" s="333"/>
      <c r="E494" s="333"/>
      <c r="F494" s="339"/>
      <c r="G494" s="340"/>
      <c r="H494" s="340"/>
      <c r="I494" s="340"/>
      <c r="J494" s="340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</row>
    <row r="495" spans="4:29" ht="15.75" customHeight="1">
      <c r="D495" s="333"/>
      <c r="E495" s="333"/>
      <c r="F495" s="339"/>
      <c r="G495" s="340"/>
      <c r="H495" s="340"/>
      <c r="I495" s="340"/>
      <c r="J495" s="340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</row>
    <row r="496" spans="4:29" ht="15.75" customHeight="1">
      <c r="D496" s="333"/>
      <c r="E496" s="333"/>
      <c r="F496" s="339"/>
      <c r="G496" s="340"/>
      <c r="H496" s="340"/>
      <c r="I496" s="340"/>
      <c r="J496" s="340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</row>
    <row r="497" spans="4:29" ht="15.75" customHeight="1">
      <c r="D497" s="333"/>
      <c r="E497" s="333"/>
      <c r="F497" s="339"/>
      <c r="G497" s="340"/>
      <c r="H497" s="340"/>
      <c r="I497" s="340"/>
      <c r="J497" s="340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</row>
    <row r="498" spans="4:29" ht="15.75" customHeight="1">
      <c r="D498" s="333"/>
      <c r="E498" s="333"/>
      <c r="F498" s="339"/>
      <c r="G498" s="340"/>
      <c r="H498" s="340"/>
      <c r="I498" s="340"/>
      <c r="J498" s="340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</row>
    <row r="499" spans="4:29" ht="15.75" customHeight="1">
      <c r="D499" s="333"/>
      <c r="E499" s="333"/>
      <c r="F499" s="339"/>
      <c r="G499" s="340"/>
      <c r="H499" s="340"/>
      <c r="I499" s="340"/>
      <c r="J499" s="340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</row>
    <row r="500" spans="4:29" ht="15.75" customHeight="1">
      <c r="D500" s="333"/>
      <c r="E500" s="333"/>
      <c r="F500" s="339"/>
      <c r="G500" s="340"/>
      <c r="H500" s="340"/>
      <c r="I500" s="340"/>
      <c r="J500" s="340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</row>
    <row r="501" spans="4:29" ht="15.75" customHeight="1">
      <c r="D501" s="333"/>
      <c r="E501" s="333"/>
      <c r="F501" s="339"/>
      <c r="G501" s="340"/>
      <c r="H501" s="340"/>
      <c r="I501" s="340"/>
      <c r="J501" s="340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</row>
    <row r="502" spans="4:29" ht="15.75" customHeight="1">
      <c r="D502" s="333"/>
      <c r="E502" s="333"/>
      <c r="F502" s="339"/>
      <c r="G502" s="340"/>
      <c r="H502" s="340"/>
      <c r="I502" s="340"/>
      <c r="J502" s="340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</row>
    <row r="503" spans="4:29" ht="15.75" customHeight="1">
      <c r="D503" s="333"/>
      <c r="E503" s="333"/>
      <c r="F503" s="339"/>
      <c r="G503" s="340"/>
      <c r="H503" s="340"/>
      <c r="I503" s="340"/>
      <c r="J503" s="340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</row>
    <row r="504" spans="4:29" ht="15.75" customHeight="1">
      <c r="D504" s="333"/>
      <c r="E504" s="333"/>
      <c r="F504" s="339"/>
      <c r="G504" s="340"/>
      <c r="H504" s="340"/>
      <c r="I504" s="340"/>
      <c r="J504" s="340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</row>
    <row r="505" spans="4:29" ht="15.75" customHeight="1">
      <c r="D505" s="333"/>
      <c r="E505" s="333"/>
      <c r="F505" s="339"/>
      <c r="G505" s="340"/>
      <c r="H505" s="340"/>
      <c r="I505" s="340"/>
      <c r="J505" s="340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</row>
    <row r="506" spans="4:29" ht="15.75" customHeight="1">
      <c r="D506" s="333"/>
      <c r="E506" s="333"/>
      <c r="F506" s="339"/>
      <c r="G506" s="340"/>
      <c r="H506" s="340"/>
      <c r="I506" s="340"/>
      <c r="J506" s="340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</row>
    <row r="507" spans="4:29" ht="15.75" customHeight="1">
      <c r="D507" s="333"/>
      <c r="E507" s="333"/>
      <c r="F507" s="339"/>
      <c r="G507" s="340"/>
      <c r="H507" s="340"/>
      <c r="I507" s="340"/>
      <c r="J507" s="340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</row>
    <row r="508" spans="4:29" ht="15.75" customHeight="1">
      <c r="D508" s="333"/>
      <c r="E508" s="333"/>
      <c r="F508" s="339"/>
      <c r="G508" s="340"/>
      <c r="H508" s="340"/>
      <c r="I508" s="340"/>
      <c r="J508" s="340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</row>
    <row r="509" spans="4:29" ht="15.75" customHeight="1">
      <c r="D509" s="333"/>
      <c r="E509" s="333"/>
      <c r="F509" s="339"/>
      <c r="G509" s="340"/>
      <c r="H509" s="340"/>
      <c r="I509" s="340"/>
      <c r="J509" s="340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</row>
    <row r="510" spans="4:29" ht="15.75" customHeight="1">
      <c r="D510" s="333"/>
      <c r="E510" s="333"/>
      <c r="F510" s="339"/>
      <c r="G510" s="340"/>
      <c r="H510" s="340"/>
      <c r="I510" s="340"/>
      <c r="J510" s="340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</row>
    <row r="511" spans="4:29" ht="15.75" customHeight="1">
      <c r="D511" s="333"/>
      <c r="E511" s="333"/>
      <c r="F511" s="339"/>
      <c r="G511" s="340"/>
      <c r="H511" s="340"/>
      <c r="I511" s="340"/>
      <c r="J511" s="340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</row>
    <row r="512" spans="4:29" ht="15.75" customHeight="1">
      <c r="D512" s="333"/>
      <c r="E512" s="333"/>
      <c r="F512" s="333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</row>
    <row r="513" spans="4:29" ht="15.75" customHeight="1"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</row>
    <row r="514" spans="4:29" ht="15.75" customHeight="1">
      <c r="D514" s="333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</row>
    <row r="515" spans="4:29" ht="15.75" customHeight="1"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</row>
    <row r="516" spans="4:29" ht="15.75" customHeight="1">
      <c r="D516" s="333"/>
      <c r="E516" s="333"/>
      <c r="F516" s="333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</row>
    <row r="517" spans="4:29" ht="15.75" customHeight="1">
      <c r="D517" s="333"/>
      <c r="E517" s="333"/>
      <c r="F517" s="333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</row>
    <row r="518" spans="4:29" ht="15.75" customHeight="1">
      <c r="D518" s="333"/>
      <c r="E518" s="333"/>
      <c r="F518" s="333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</row>
    <row r="519" spans="4:29" ht="15.75" customHeight="1"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</row>
    <row r="520" spans="4:29" ht="15.75" customHeight="1">
      <c r="D520" s="333"/>
      <c r="E520" s="333"/>
      <c r="F520" s="333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</row>
    <row r="521" spans="4:29" ht="15.75" customHeight="1"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</row>
    <row r="522" spans="4:29" ht="15.75" customHeight="1">
      <c r="D522" s="333"/>
      <c r="E522" s="333"/>
      <c r="F522" s="333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</row>
    <row r="523" spans="4:29" ht="15.75" customHeight="1"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</row>
    <row r="524" spans="4:29" ht="15.75" customHeight="1">
      <c r="D524" s="333"/>
      <c r="E524" s="333"/>
      <c r="F524" s="333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</row>
    <row r="525" spans="4:29" ht="15.75" customHeight="1"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</row>
    <row r="526" spans="4:29" ht="15.75" customHeight="1">
      <c r="D526" s="333"/>
      <c r="E526" s="333"/>
      <c r="F526" s="333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</row>
    <row r="527" spans="4:29" ht="15.75" customHeight="1"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</row>
    <row r="528" spans="4:29" ht="15.75" customHeight="1">
      <c r="D528" s="333"/>
      <c r="E528" s="333"/>
      <c r="F528" s="333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</row>
    <row r="529" spans="4:29" ht="15.75" customHeight="1"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</row>
    <row r="530" spans="4:29" ht="15.75" customHeight="1">
      <c r="D530" s="333"/>
      <c r="E530" s="333"/>
      <c r="F530" s="333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</row>
    <row r="531" spans="4:29" ht="15.75" customHeight="1"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</row>
    <row r="532" spans="4:29" ht="15.75" customHeight="1">
      <c r="D532" s="333"/>
      <c r="E532" s="333"/>
      <c r="F532" s="333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</row>
    <row r="533" spans="4:29" ht="15.75" customHeight="1">
      <c r="D533" s="333"/>
      <c r="E533" s="333"/>
      <c r="F533" s="333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</row>
    <row r="534" spans="4:29" ht="15.75" customHeight="1">
      <c r="D534" s="333"/>
      <c r="E534" s="333"/>
      <c r="F534" s="333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</row>
    <row r="535" spans="4:29" ht="15.75" customHeight="1"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</row>
    <row r="536" spans="4:29" ht="15.75" customHeight="1">
      <c r="D536" s="333"/>
      <c r="E536" s="333"/>
      <c r="F536" s="333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</row>
    <row r="537" spans="4:29" ht="15.75" customHeight="1"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</row>
    <row r="538" spans="4:29" ht="15.75" customHeight="1">
      <c r="D538" s="333"/>
      <c r="E538" s="333"/>
      <c r="F538" s="333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</row>
    <row r="539" spans="4:29" ht="15.75" customHeight="1"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</row>
    <row r="540" spans="4:29" ht="15.75" customHeight="1">
      <c r="D540" s="333"/>
      <c r="E540" s="333"/>
      <c r="F540" s="333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</row>
    <row r="541" spans="4:29" ht="15.75" customHeight="1"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</row>
    <row r="542" spans="4:29" ht="15.75" customHeight="1">
      <c r="D542" s="333"/>
      <c r="E542" s="333"/>
      <c r="F542" s="333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</row>
    <row r="543" spans="4:29" ht="15.75" customHeight="1"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</row>
    <row r="544" spans="4:29" ht="15.75" customHeight="1">
      <c r="D544" s="333"/>
      <c r="E544" s="333"/>
      <c r="F544" s="333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</row>
    <row r="545" spans="4:29" ht="15.75" customHeight="1"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</row>
    <row r="546" spans="4:29" ht="15.75" customHeight="1">
      <c r="D546" s="333"/>
      <c r="E546" s="333"/>
      <c r="F546" s="333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</row>
    <row r="547" spans="4:29" ht="15.75" customHeight="1"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</row>
    <row r="548" spans="4:29" ht="15.75" customHeight="1">
      <c r="D548" s="333"/>
      <c r="E548" s="333"/>
      <c r="F548" s="333"/>
      <c r="G548" s="333"/>
      <c r="H548" s="333"/>
      <c r="I548" s="333"/>
      <c r="J548" s="333"/>
      <c r="K548" s="333"/>
      <c r="L548" s="333"/>
      <c r="M548" s="333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</row>
    <row r="549" spans="4:29" ht="15.75" customHeight="1"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  <c r="AA549" s="333"/>
      <c r="AB549" s="333"/>
      <c r="AC549" s="333"/>
    </row>
    <row r="550" spans="4:29" ht="15.75" customHeight="1">
      <c r="D550" s="333"/>
      <c r="E550" s="333"/>
      <c r="F550" s="333"/>
      <c r="G550" s="333"/>
      <c r="H550" s="333"/>
      <c r="I550" s="333"/>
      <c r="J550" s="333"/>
      <c r="K550" s="333"/>
      <c r="L550" s="333"/>
      <c r="M550" s="333"/>
      <c r="N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  <c r="AA550" s="333"/>
      <c r="AB550" s="333"/>
      <c r="AC550" s="333"/>
    </row>
    <row r="551" spans="4:29" ht="15.75" customHeight="1"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</row>
    <row r="552" spans="4:29" ht="15.75" customHeight="1">
      <c r="D552" s="333"/>
      <c r="E552" s="333"/>
      <c r="F552" s="333"/>
      <c r="G552" s="333"/>
      <c r="H552" s="333"/>
      <c r="I552" s="333"/>
      <c r="J552" s="333"/>
      <c r="K552" s="333"/>
      <c r="L552" s="333"/>
      <c r="M552" s="333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  <c r="AC552" s="333"/>
    </row>
    <row r="553" spans="4:29" ht="15.75" customHeight="1"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  <c r="AC553" s="333"/>
    </row>
    <row r="554" spans="4:29" ht="15.75" customHeight="1">
      <c r="D554" s="333"/>
      <c r="E554" s="333"/>
      <c r="F554" s="333"/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</row>
    <row r="555" spans="4:29" ht="15.75" customHeight="1"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</row>
    <row r="556" spans="4:29" ht="15.75" customHeight="1">
      <c r="D556" s="333"/>
      <c r="E556" s="333"/>
      <c r="F556" s="333"/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</row>
    <row r="557" spans="4:29" ht="15.75" customHeight="1"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</row>
    <row r="558" spans="4:29" ht="15.75" customHeight="1">
      <c r="D558" s="333"/>
      <c r="E558" s="333"/>
      <c r="F558" s="333"/>
      <c r="G558" s="333"/>
      <c r="H558" s="333"/>
      <c r="I558" s="333"/>
      <c r="J558" s="333"/>
      <c r="K558" s="333"/>
      <c r="L558" s="333"/>
      <c r="M558" s="333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  <c r="AC558" s="333"/>
    </row>
    <row r="559" spans="4:29" ht="15.75" customHeight="1"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  <c r="AC559" s="333"/>
    </row>
    <row r="560" spans="4:29" ht="15.75" customHeight="1">
      <c r="D560" s="333"/>
      <c r="E560" s="333"/>
      <c r="F560" s="333"/>
      <c r="G560" s="333"/>
      <c r="H560" s="333"/>
      <c r="I560" s="333"/>
      <c r="J560" s="333"/>
      <c r="K560" s="333"/>
      <c r="L560" s="333"/>
      <c r="M560" s="333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</row>
    <row r="561" spans="4:29" ht="15.75" customHeight="1"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  <c r="AC561" s="333"/>
    </row>
    <row r="562" spans="4:29" ht="15.75" customHeight="1">
      <c r="D562" s="333"/>
      <c r="E562" s="333"/>
      <c r="F562" s="333"/>
      <c r="G562" s="333"/>
      <c r="H562" s="333"/>
      <c r="I562" s="333"/>
      <c r="J562" s="333"/>
      <c r="K562" s="333"/>
      <c r="L562" s="333"/>
      <c r="M562" s="333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  <c r="AC562" s="333"/>
    </row>
    <row r="563" spans="4:29" ht="15.75" customHeight="1"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</row>
    <row r="564" spans="4:29" ht="15.75" customHeight="1">
      <c r="D564" s="333"/>
      <c r="E564" s="333"/>
      <c r="F564" s="333"/>
      <c r="G564" s="333"/>
      <c r="H564" s="333"/>
      <c r="I564" s="333"/>
      <c r="J564" s="333"/>
      <c r="K564" s="333"/>
      <c r="L564" s="333"/>
      <c r="M564" s="333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  <c r="AC564" s="333"/>
    </row>
    <row r="565" spans="4:29" ht="15.75" customHeight="1"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  <c r="AC565" s="333"/>
    </row>
    <row r="566" spans="4:29" ht="15.75" customHeight="1">
      <c r="D566" s="333"/>
      <c r="E566" s="333"/>
      <c r="F566" s="333"/>
      <c r="G566" s="333"/>
      <c r="H566" s="333"/>
      <c r="I566" s="333"/>
      <c r="J566" s="333"/>
      <c r="K566" s="333"/>
      <c r="L566" s="333"/>
      <c r="M566" s="333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</row>
    <row r="567" spans="4:29" ht="15.75" customHeight="1"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</row>
    <row r="568" spans="4:29" ht="15.75" customHeight="1">
      <c r="D568" s="333"/>
      <c r="E568" s="333"/>
      <c r="F568" s="333"/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</row>
    <row r="569" spans="4:29" ht="15.75" customHeight="1"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</row>
    <row r="570" spans="4:29" ht="15.75" customHeight="1">
      <c r="D570" s="333"/>
      <c r="E570" s="333"/>
      <c r="F570" s="333"/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</row>
    <row r="571" spans="4:29" ht="15.75" customHeight="1"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  <c r="AA571" s="333"/>
      <c r="AB571" s="333"/>
      <c r="AC571" s="333"/>
    </row>
    <row r="572" spans="4:29" ht="15.75" customHeight="1">
      <c r="D572" s="333"/>
      <c r="E572" s="333"/>
      <c r="F572" s="333"/>
      <c r="G572" s="333"/>
      <c r="H572" s="333"/>
      <c r="I572" s="333"/>
      <c r="J572" s="333"/>
      <c r="K572" s="333"/>
      <c r="L572" s="333"/>
      <c r="M572" s="333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  <c r="AA572" s="333"/>
      <c r="AB572" s="333"/>
      <c r="AC572" s="333"/>
    </row>
    <row r="573" spans="4:29" ht="15.75" customHeight="1"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</row>
    <row r="574" spans="4:29" ht="15.75" customHeight="1">
      <c r="D574" s="333"/>
      <c r="E574" s="333"/>
      <c r="F574" s="333"/>
      <c r="G574" s="333"/>
      <c r="H574" s="333"/>
      <c r="I574" s="333"/>
      <c r="J574" s="333"/>
      <c r="K574" s="333"/>
      <c r="L574" s="333"/>
      <c r="M574" s="333"/>
      <c r="N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  <c r="AA574" s="333"/>
      <c r="AB574" s="333"/>
      <c r="AC574" s="333"/>
    </row>
    <row r="575" spans="4:29" ht="15.75" customHeight="1">
      <c r="D575" s="333"/>
      <c r="E575" s="333"/>
      <c r="F575" s="333"/>
      <c r="G575" s="333"/>
      <c r="H575" s="333"/>
      <c r="I575" s="333"/>
      <c r="J575" s="333"/>
      <c r="K575" s="333"/>
      <c r="L575" s="333"/>
      <c r="M575" s="333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</row>
    <row r="576" spans="4:29" ht="15.75" customHeight="1">
      <c r="D576" s="333"/>
      <c r="E576" s="333"/>
      <c r="F576" s="333"/>
      <c r="G576" s="333"/>
      <c r="H576" s="333"/>
      <c r="I576" s="333"/>
      <c r="J576" s="333"/>
      <c r="K576" s="333"/>
      <c r="L576" s="333"/>
      <c r="M576" s="333"/>
      <c r="N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  <c r="AA576" s="333"/>
      <c r="AB576" s="333"/>
      <c r="AC576" s="333"/>
    </row>
    <row r="577" spans="4:29" ht="15.75" customHeight="1"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  <c r="AA577" s="333"/>
      <c r="AB577" s="333"/>
      <c r="AC577" s="333"/>
    </row>
    <row r="578" spans="4:29" ht="15.75" customHeight="1">
      <c r="D578" s="333"/>
      <c r="E578" s="333"/>
      <c r="F578" s="333"/>
      <c r="G578" s="333"/>
      <c r="H578" s="333"/>
      <c r="I578" s="333"/>
      <c r="J578" s="333"/>
      <c r="K578" s="333"/>
      <c r="L578" s="333"/>
      <c r="M578" s="333"/>
      <c r="N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  <c r="AA578" s="333"/>
      <c r="AB578" s="333"/>
      <c r="AC578" s="333"/>
    </row>
    <row r="579" spans="4:29" ht="15.75" customHeight="1"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  <c r="AA579" s="333"/>
      <c r="AB579" s="333"/>
      <c r="AC579" s="333"/>
    </row>
    <row r="580" spans="4:29" ht="15.75" customHeight="1">
      <c r="D580" s="333"/>
      <c r="E580" s="333"/>
      <c r="F580" s="333"/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</row>
    <row r="581" spans="4:29" ht="15.75" customHeight="1"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</row>
    <row r="582" spans="4:29" ht="15.75" customHeight="1">
      <c r="D582" s="333"/>
      <c r="E582" s="333"/>
      <c r="F582" s="333"/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</row>
    <row r="583" spans="4:29" ht="15.75" customHeight="1"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</row>
    <row r="584" spans="4:29" ht="15.75" customHeight="1">
      <c r="D584" s="333"/>
      <c r="E584" s="333"/>
      <c r="F584" s="333"/>
      <c r="G584" s="333"/>
      <c r="H584" s="333"/>
      <c r="I584" s="333"/>
      <c r="J584" s="333"/>
      <c r="K584" s="333"/>
      <c r="L584" s="333"/>
      <c r="M584" s="333"/>
      <c r="N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  <c r="AA584" s="333"/>
      <c r="AB584" s="333"/>
      <c r="AC584" s="333"/>
    </row>
    <row r="585" spans="4:29" ht="15.75" customHeight="1"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  <c r="AA585" s="333"/>
      <c r="AB585" s="333"/>
      <c r="AC585" s="333"/>
    </row>
    <row r="586" spans="4:29" ht="15.75" customHeight="1">
      <c r="D586" s="333"/>
      <c r="E586" s="333"/>
      <c r="F586" s="333"/>
      <c r="G586" s="333"/>
      <c r="H586" s="333"/>
      <c r="I586" s="333"/>
      <c r="J586" s="333"/>
      <c r="K586" s="333"/>
      <c r="L586" s="333"/>
      <c r="M586" s="333"/>
      <c r="N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</row>
    <row r="587" spans="4:29" ht="15.75" customHeight="1"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  <c r="AA587" s="333"/>
      <c r="AB587" s="333"/>
      <c r="AC587" s="333"/>
    </row>
    <row r="588" spans="4:29" ht="15.75" customHeight="1">
      <c r="D588" s="333"/>
      <c r="E588" s="333"/>
      <c r="F588" s="333"/>
      <c r="G588" s="333"/>
      <c r="H588" s="333"/>
      <c r="I588" s="333"/>
      <c r="J588" s="333"/>
      <c r="K588" s="333"/>
      <c r="L588" s="333"/>
      <c r="M588" s="333"/>
      <c r="N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  <c r="AA588" s="333"/>
      <c r="AB588" s="333"/>
      <c r="AC588" s="333"/>
    </row>
    <row r="589" spans="4:29" ht="15.75" customHeight="1"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  <c r="AA589" s="333"/>
      <c r="AB589" s="333"/>
      <c r="AC589" s="333"/>
    </row>
    <row r="590" spans="4:29" ht="15.75" customHeight="1">
      <c r="D590" s="333"/>
      <c r="E590" s="333"/>
      <c r="F590" s="333"/>
      <c r="G590" s="333"/>
      <c r="H590" s="333"/>
      <c r="I590" s="333"/>
      <c r="J590" s="333"/>
      <c r="K590" s="333"/>
      <c r="L590" s="333"/>
      <c r="M590" s="333"/>
      <c r="N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  <c r="AA590" s="333"/>
      <c r="AB590" s="333"/>
      <c r="AC590" s="333"/>
    </row>
    <row r="591" spans="4:29" ht="15.75" customHeight="1"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  <c r="AA591" s="333"/>
      <c r="AB591" s="333"/>
      <c r="AC591" s="333"/>
    </row>
    <row r="592" spans="4:29" ht="15.75" customHeight="1">
      <c r="D592" s="333"/>
      <c r="E592" s="333"/>
      <c r="F592" s="333"/>
      <c r="G592" s="333"/>
      <c r="H592" s="333"/>
      <c r="I592" s="333"/>
      <c r="J592" s="333"/>
      <c r="K592" s="333"/>
      <c r="L592" s="333"/>
      <c r="M592" s="333"/>
      <c r="N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  <c r="AA592" s="333"/>
      <c r="AB592" s="333"/>
      <c r="AC592" s="333"/>
    </row>
    <row r="593" spans="4:29" ht="15.75" customHeight="1"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</row>
    <row r="594" spans="4:29" ht="15.75" customHeight="1">
      <c r="D594" s="333"/>
      <c r="E594" s="333"/>
      <c r="F594" s="333"/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</row>
    <row r="595" spans="4:29" ht="15.75" customHeight="1"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</row>
    <row r="596" spans="4:29" ht="15.75" customHeight="1">
      <c r="D596" s="333"/>
      <c r="E596" s="333"/>
      <c r="F596" s="333"/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</row>
    <row r="597" spans="4:29" ht="15.75" customHeight="1"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  <c r="AA597" s="333"/>
      <c r="AB597" s="333"/>
      <c r="AC597" s="333"/>
    </row>
    <row r="598" spans="4:29" ht="15.75" customHeight="1">
      <c r="D598" s="333"/>
      <c r="E598" s="333"/>
      <c r="F598" s="333"/>
      <c r="G598" s="333"/>
      <c r="H598" s="333"/>
      <c r="I598" s="333"/>
      <c r="J598" s="333"/>
      <c r="K598" s="333"/>
      <c r="L598" s="333"/>
      <c r="M598" s="333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  <c r="AA598" s="333"/>
      <c r="AB598" s="333"/>
      <c r="AC598" s="333"/>
    </row>
    <row r="599" spans="4:29" ht="15.75" customHeight="1"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</row>
    <row r="600" spans="4:29" ht="15.75" customHeight="1">
      <c r="D600" s="333"/>
      <c r="E600" s="333"/>
      <c r="F600" s="333"/>
      <c r="G600" s="333"/>
      <c r="H600" s="333"/>
      <c r="I600" s="333"/>
      <c r="J600" s="333"/>
      <c r="K600" s="333"/>
      <c r="L600" s="333"/>
      <c r="M600" s="333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  <c r="AA600" s="333"/>
      <c r="AB600" s="333"/>
      <c r="AC600" s="333"/>
    </row>
    <row r="601" spans="4:29" ht="15.75" customHeight="1"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  <c r="AA601" s="333"/>
      <c r="AB601" s="333"/>
      <c r="AC601" s="333"/>
    </row>
    <row r="602" spans="4:29" ht="15.75" customHeight="1">
      <c r="D602" s="333"/>
      <c r="E602" s="333"/>
      <c r="F602" s="333"/>
      <c r="G602" s="333"/>
      <c r="H602" s="333"/>
      <c r="I602" s="333"/>
      <c r="J602" s="333"/>
      <c r="K602" s="333"/>
      <c r="L602" s="333"/>
      <c r="M602" s="333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  <c r="AC602" s="333"/>
    </row>
    <row r="603" spans="4:29" ht="15.75" customHeight="1"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</row>
    <row r="604" spans="4:29" ht="15.75" customHeight="1">
      <c r="D604" s="333"/>
      <c r="E604" s="333"/>
      <c r="F604" s="333"/>
      <c r="G604" s="333"/>
      <c r="H604" s="333"/>
      <c r="I604" s="333"/>
      <c r="J604" s="333"/>
      <c r="K604" s="333"/>
      <c r="L604" s="333"/>
      <c r="M604" s="333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</row>
    <row r="605" spans="4:29" ht="15.75" customHeight="1"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  <c r="AA605" s="333"/>
      <c r="AB605" s="333"/>
      <c r="AC605" s="333"/>
    </row>
    <row r="606" spans="4:29" ht="15.75" customHeight="1">
      <c r="D606" s="333"/>
      <c r="E606" s="333"/>
      <c r="F606" s="333"/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</row>
    <row r="607" spans="4:29" ht="15.75" customHeight="1"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</row>
    <row r="608" spans="4:29" ht="15.75" customHeight="1">
      <c r="D608" s="333"/>
      <c r="E608" s="333"/>
      <c r="F608" s="333"/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</row>
    <row r="609" spans="4:29" ht="15.75" customHeight="1"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</row>
    <row r="610" spans="4:29" ht="15.75" customHeight="1">
      <c r="D610" s="333"/>
      <c r="E610" s="333"/>
      <c r="F610" s="333"/>
      <c r="G610" s="333"/>
      <c r="H610" s="333"/>
      <c r="I610" s="333"/>
      <c r="J610" s="333"/>
      <c r="K610" s="333"/>
      <c r="L610" s="333"/>
      <c r="M610" s="333"/>
      <c r="N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  <c r="AA610" s="333"/>
      <c r="AB610" s="333"/>
      <c r="AC610" s="333"/>
    </row>
    <row r="611" spans="4:29" ht="15.75" customHeight="1"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  <c r="AA611" s="333"/>
      <c r="AB611" s="333"/>
      <c r="AC611" s="333"/>
    </row>
    <row r="612" spans="4:29" ht="15.75" customHeight="1">
      <c r="D612" s="333"/>
      <c r="E612" s="333"/>
      <c r="F612" s="333"/>
      <c r="G612" s="333"/>
      <c r="H612" s="333"/>
      <c r="I612" s="333"/>
      <c r="J612" s="333"/>
      <c r="K612" s="333"/>
      <c r="L612" s="333"/>
      <c r="M612" s="333"/>
      <c r="N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</row>
    <row r="613" spans="4:29" ht="15.75" customHeight="1"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  <c r="AA613" s="333"/>
      <c r="AB613" s="333"/>
      <c r="AC613" s="333"/>
    </row>
    <row r="614" spans="4:29" ht="15.75" customHeight="1">
      <c r="D614" s="333"/>
      <c r="E614" s="333"/>
      <c r="F614" s="333"/>
      <c r="G614" s="333"/>
      <c r="H614" s="333"/>
      <c r="I614" s="333"/>
      <c r="J614" s="333"/>
      <c r="K614" s="333"/>
      <c r="L614" s="333"/>
      <c r="M614" s="333"/>
      <c r="N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  <c r="AA614" s="333"/>
      <c r="AB614" s="333"/>
      <c r="AC614" s="333"/>
    </row>
    <row r="615" spans="4:29" ht="15.75" customHeight="1"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  <c r="AA615" s="333"/>
      <c r="AB615" s="333"/>
      <c r="AC615" s="333"/>
    </row>
    <row r="616" spans="4:29" ht="15.75" customHeight="1">
      <c r="D616" s="333"/>
      <c r="E616" s="333"/>
      <c r="F616" s="333"/>
      <c r="G616" s="333"/>
      <c r="H616" s="333"/>
      <c r="I616" s="333"/>
      <c r="J616" s="333"/>
      <c r="K616" s="333"/>
      <c r="L616" s="333"/>
      <c r="M616" s="333"/>
      <c r="N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</row>
    <row r="617" spans="4:29" ht="15.75" customHeight="1"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  <c r="AA617" s="333"/>
      <c r="AB617" s="333"/>
      <c r="AC617" s="333"/>
    </row>
    <row r="618" spans="4:29" ht="15.75" customHeight="1">
      <c r="D618" s="333"/>
      <c r="E618" s="333"/>
      <c r="F618" s="333"/>
      <c r="G618" s="333"/>
      <c r="H618" s="333"/>
      <c r="I618" s="333"/>
      <c r="J618" s="333"/>
      <c r="K618" s="333"/>
      <c r="L618" s="333"/>
      <c r="M618" s="333"/>
      <c r="N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  <c r="AA618" s="333"/>
      <c r="AB618" s="333"/>
      <c r="AC618" s="333"/>
    </row>
    <row r="619" spans="4:29" ht="15.75" customHeight="1"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</row>
    <row r="620" spans="4:29" ht="15.75" customHeight="1">
      <c r="D620" s="333"/>
      <c r="E620" s="333"/>
      <c r="F620" s="333"/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</row>
    <row r="621" spans="4:29" ht="15.75" customHeight="1"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</row>
    <row r="622" spans="4:29" ht="15.75" customHeight="1">
      <c r="D622" s="333"/>
      <c r="E622" s="333"/>
      <c r="F622" s="333"/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</row>
    <row r="623" spans="4:29" ht="15.75" customHeight="1"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  <c r="AA623" s="333"/>
      <c r="AB623" s="333"/>
      <c r="AC623" s="333"/>
    </row>
    <row r="624" spans="4:29" ht="15.75" customHeight="1">
      <c r="D624" s="333"/>
      <c r="E624" s="333"/>
      <c r="F624" s="333"/>
      <c r="G624" s="333"/>
      <c r="H624" s="333"/>
      <c r="I624" s="333"/>
      <c r="J624" s="333"/>
      <c r="K624" s="333"/>
      <c r="L624" s="333"/>
      <c r="M624" s="333"/>
      <c r="N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333"/>
      <c r="AA624" s="333"/>
      <c r="AB624" s="333"/>
      <c r="AC624" s="333"/>
    </row>
    <row r="625" spans="4:29" ht="15.75" customHeight="1"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  <c r="AA625" s="333"/>
      <c r="AB625" s="333"/>
      <c r="AC625" s="333"/>
    </row>
    <row r="626" spans="4:29" ht="15.75" customHeight="1">
      <c r="D626" s="333"/>
      <c r="E626" s="333"/>
      <c r="F626" s="333"/>
      <c r="G626" s="333"/>
      <c r="H626" s="333"/>
      <c r="I626" s="333"/>
      <c r="J626" s="333"/>
      <c r="K626" s="333"/>
      <c r="L626" s="333"/>
      <c r="M626" s="333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</row>
    <row r="627" spans="4:29" ht="15.75" customHeight="1"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333"/>
      <c r="AA627" s="333"/>
      <c r="AB627" s="333"/>
      <c r="AC627" s="333"/>
    </row>
    <row r="628" spans="4:29" ht="15.75" customHeight="1">
      <c r="D628" s="333"/>
      <c r="E628" s="333"/>
      <c r="F628" s="333"/>
      <c r="G628" s="333"/>
      <c r="H628" s="333"/>
      <c r="I628" s="333"/>
      <c r="J628" s="333"/>
      <c r="K628" s="333"/>
      <c r="L628" s="333"/>
      <c r="M628" s="333"/>
      <c r="N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333"/>
      <c r="AA628" s="333"/>
      <c r="AB628" s="333"/>
      <c r="AC628" s="333"/>
    </row>
    <row r="629" spans="4:29" ht="15.75" customHeight="1"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333"/>
      <c r="AA629" s="333"/>
      <c r="AB629" s="333"/>
      <c r="AC629" s="333"/>
    </row>
    <row r="630" spans="4:29" ht="15.75" customHeight="1">
      <c r="D630" s="333"/>
      <c r="E630" s="333"/>
      <c r="F630" s="333"/>
      <c r="G630" s="333"/>
      <c r="H630" s="333"/>
      <c r="I630" s="333"/>
      <c r="J630" s="333"/>
      <c r="K630" s="333"/>
      <c r="L630" s="333"/>
      <c r="M630" s="333"/>
      <c r="N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333"/>
      <c r="AA630" s="333"/>
      <c r="AB630" s="333"/>
      <c r="AC630" s="333"/>
    </row>
    <row r="631" spans="4:29" ht="15.75" customHeight="1">
      <c r="D631" s="333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333"/>
      <c r="AA631" s="333"/>
      <c r="AB631" s="333"/>
      <c r="AC631" s="333"/>
    </row>
    <row r="632" spans="4:29" ht="15.75" customHeight="1">
      <c r="D632" s="333"/>
      <c r="E632" s="333"/>
      <c r="F632" s="333"/>
      <c r="G632" s="333"/>
      <c r="H632" s="333"/>
      <c r="I632" s="333"/>
      <c r="J632" s="333"/>
      <c r="K632" s="333"/>
      <c r="L632" s="333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</row>
    <row r="633" spans="4:29" ht="15.75" customHeight="1"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</row>
    <row r="634" spans="4:29" ht="15.75" customHeight="1">
      <c r="D634" s="333"/>
      <c r="E634" s="333"/>
      <c r="F634" s="333"/>
      <c r="G634" s="333"/>
      <c r="H634" s="333"/>
      <c r="I634" s="333"/>
      <c r="J634" s="333"/>
      <c r="K634" s="333"/>
      <c r="L634" s="333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</row>
    <row r="635" spans="4:29" ht="15.75" customHeight="1"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</row>
    <row r="636" spans="4:29" ht="15.75" customHeight="1">
      <c r="D636" s="333"/>
      <c r="E636" s="333"/>
      <c r="F636" s="333"/>
      <c r="G636" s="333"/>
      <c r="H636" s="333"/>
      <c r="I636" s="333"/>
      <c r="J636" s="333"/>
      <c r="K636" s="333"/>
      <c r="L636" s="333"/>
      <c r="M636" s="333"/>
      <c r="N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333"/>
      <c r="AA636" s="333"/>
      <c r="AB636" s="333"/>
      <c r="AC636" s="333"/>
    </row>
    <row r="637" spans="4:29" ht="15.75" customHeight="1"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333"/>
      <c r="AA637" s="333"/>
      <c r="AB637" s="333"/>
      <c r="AC637" s="333"/>
    </row>
    <row r="638" spans="4:29" ht="15.75" customHeight="1">
      <c r="D638" s="333"/>
      <c r="E638" s="333"/>
      <c r="F638" s="333"/>
      <c r="G638" s="333"/>
      <c r="H638" s="333"/>
      <c r="I638" s="333"/>
      <c r="J638" s="333"/>
      <c r="K638" s="333"/>
      <c r="L638" s="333"/>
      <c r="M638" s="333"/>
      <c r="N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  <c r="AA638" s="333"/>
      <c r="AB638" s="333"/>
      <c r="AC638" s="333"/>
    </row>
    <row r="639" spans="4:29" ht="15.75" customHeight="1"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  <c r="AA639" s="333"/>
      <c r="AB639" s="333"/>
      <c r="AC639" s="333"/>
    </row>
    <row r="640" spans="4:29" ht="15.75" customHeight="1">
      <c r="D640" s="333"/>
      <c r="E640" s="333"/>
      <c r="F640" s="333"/>
      <c r="G640" s="333"/>
      <c r="H640" s="333"/>
      <c r="I640" s="333"/>
      <c r="J640" s="333"/>
      <c r="K640" s="333"/>
      <c r="L640" s="333"/>
      <c r="M640" s="333"/>
      <c r="N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333"/>
      <c r="AA640" s="333"/>
      <c r="AB640" s="333"/>
      <c r="AC640" s="333"/>
    </row>
    <row r="641" spans="4:29" ht="15.75" customHeight="1"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333"/>
      <c r="AA641" s="333"/>
      <c r="AB641" s="333"/>
      <c r="AC641" s="333"/>
    </row>
    <row r="642" spans="4:29" ht="15.75" customHeight="1">
      <c r="D642" s="333"/>
      <c r="E642" s="333"/>
      <c r="F642" s="333"/>
      <c r="G642" s="333"/>
      <c r="H642" s="333"/>
      <c r="I642" s="333"/>
      <c r="J642" s="333"/>
      <c r="K642" s="333"/>
      <c r="L642" s="333"/>
      <c r="M642" s="333"/>
      <c r="N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  <c r="AA642" s="333"/>
      <c r="AB642" s="333"/>
      <c r="AC642" s="333"/>
    </row>
    <row r="643" spans="4:29" ht="15.75" customHeight="1"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333"/>
      <c r="AA643" s="333"/>
      <c r="AB643" s="333"/>
      <c r="AC643" s="333"/>
    </row>
    <row r="644" spans="4:29" ht="15.75" customHeight="1">
      <c r="D644" s="333"/>
      <c r="E644" s="333"/>
      <c r="F644" s="333"/>
      <c r="G644" s="333"/>
      <c r="H644" s="333"/>
      <c r="I644" s="333"/>
      <c r="J644" s="333"/>
      <c r="K644" s="333"/>
      <c r="L644" s="333"/>
      <c r="M644" s="333"/>
      <c r="N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333"/>
      <c r="AA644" s="333"/>
      <c r="AB644" s="333"/>
      <c r="AC644" s="333"/>
    </row>
    <row r="645" spans="4:29" ht="15.75" customHeight="1"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</row>
    <row r="646" spans="4:29" ht="15.75" customHeight="1">
      <c r="D646" s="333"/>
      <c r="E646" s="333"/>
      <c r="F646" s="333"/>
      <c r="G646" s="333"/>
      <c r="H646" s="333"/>
      <c r="I646" s="333"/>
      <c r="J646" s="333"/>
      <c r="K646" s="333"/>
      <c r="L646" s="333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</row>
    <row r="647" spans="4:29" ht="15.75" customHeight="1"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</row>
    <row r="648" spans="4:29" ht="15.75" customHeight="1">
      <c r="D648" s="333"/>
      <c r="E648" s="333"/>
      <c r="F648" s="333"/>
      <c r="G648" s="333"/>
      <c r="H648" s="333"/>
      <c r="I648" s="333"/>
      <c r="J648" s="333"/>
      <c r="K648" s="333"/>
      <c r="L648" s="333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</row>
    <row r="649" spans="4:29" ht="15.75" customHeight="1"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333"/>
      <c r="AA649" s="333"/>
      <c r="AB649" s="333"/>
      <c r="AC649" s="333"/>
    </row>
    <row r="650" spans="4:29" ht="15.75" customHeight="1">
      <c r="D650" s="333"/>
      <c r="E650" s="333"/>
      <c r="F650" s="333"/>
      <c r="G650" s="333"/>
      <c r="H650" s="333"/>
      <c r="I650" s="333"/>
      <c r="J650" s="333"/>
      <c r="K650" s="333"/>
      <c r="L650" s="333"/>
      <c r="M650" s="333"/>
      <c r="N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333"/>
      <c r="AA650" s="333"/>
      <c r="AB650" s="333"/>
      <c r="AC650" s="333"/>
    </row>
    <row r="651" spans="4:29" ht="15.75" customHeight="1"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  <c r="AA651" s="333"/>
      <c r="AB651" s="333"/>
      <c r="AC651" s="333"/>
    </row>
    <row r="652" spans="4:29" ht="15.75" customHeight="1">
      <c r="D652" s="333"/>
      <c r="E652" s="333"/>
      <c r="F652" s="333"/>
      <c r="G652" s="333"/>
      <c r="H652" s="333"/>
      <c r="I652" s="333"/>
      <c r="J652" s="333"/>
      <c r="K652" s="333"/>
      <c r="L652" s="333"/>
      <c r="M652" s="333"/>
      <c r="N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333"/>
      <c r="AA652" s="333"/>
      <c r="AB652" s="333"/>
      <c r="AC652" s="333"/>
    </row>
    <row r="653" spans="4:29" ht="15.75" customHeight="1"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333"/>
      <c r="AA653" s="333"/>
      <c r="AB653" s="333"/>
      <c r="AC653" s="333"/>
    </row>
    <row r="654" spans="4:29" ht="15.75" customHeight="1">
      <c r="D654" s="333"/>
      <c r="E654" s="333"/>
      <c r="F654" s="333"/>
      <c r="G654" s="333"/>
      <c r="H654" s="333"/>
      <c r="I654" s="333"/>
      <c r="J654" s="333"/>
      <c r="K654" s="333"/>
      <c r="L654" s="333"/>
      <c r="M654" s="333"/>
      <c r="N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333"/>
      <c r="AA654" s="333"/>
      <c r="AB654" s="333"/>
      <c r="AC654" s="333"/>
    </row>
    <row r="655" spans="4:29" ht="15.75" customHeight="1"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333"/>
      <c r="AA655" s="333"/>
      <c r="AB655" s="333"/>
      <c r="AC655" s="333"/>
    </row>
    <row r="656" spans="4:29" ht="15.75" customHeight="1">
      <c r="D656" s="333"/>
      <c r="E656" s="333"/>
      <c r="F656" s="333"/>
      <c r="G656" s="333"/>
      <c r="H656" s="333"/>
      <c r="I656" s="333"/>
      <c r="J656" s="333"/>
      <c r="K656" s="333"/>
      <c r="L656" s="333"/>
      <c r="M656" s="333"/>
      <c r="N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333"/>
      <c r="AA656" s="333"/>
      <c r="AB656" s="333"/>
      <c r="AC656" s="333"/>
    </row>
    <row r="657" spans="4:29" ht="15.75" customHeight="1"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  <c r="AA657" s="333"/>
      <c r="AB657" s="333"/>
      <c r="AC657" s="333"/>
    </row>
    <row r="658" spans="4:29" ht="15.75" customHeight="1">
      <c r="D658" s="333"/>
      <c r="E658" s="333"/>
      <c r="F658" s="333"/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</row>
    <row r="659" spans="4:29" ht="15.75" customHeight="1"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</row>
    <row r="660" spans="4:29" ht="15.75" customHeight="1">
      <c r="D660" s="333"/>
      <c r="E660" s="333"/>
      <c r="F660" s="333"/>
      <c r="G660" s="333"/>
      <c r="H660" s="333"/>
      <c r="I660" s="333"/>
      <c r="J660" s="333"/>
      <c r="K660" s="333"/>
      <c r="L660" s="333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</row>
    <row r="661" spans="4:29" ht="15.75" customHeight="1"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</row>
    <row r="662" spans="4:29" ht="15.75" customHeight="1">
      <c r="D662" s="333"/>
      <c r="E662" s="333"/>
      <c r="F662" s="333"/>
      <c r="G662" s="333"/>
      <c r="H662" s="333"/>
      <c r="I662" s="333"/>
      <c r="J662" s="333"/>
      <c r="K662" s="333"/>
      <c r="L662" s="333"/>
      <c r="M662" s="333"/>
      <c r="N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333"/>
      <c r="AA662" s="333"/>
      <c r="AB662" s="333"/>
      <c r="AC662" s="333"/>
    </row>
    <row r="663" spans="4:29" ht="15.75" customHeight="1"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333"/>
      <c r="AA663" s="333"/>
      <c r="AB663" s="333"/>
      <c r="AC663" s="333"/>
    </row>
    <row r="664" spans="4:29" ht="15.75" customHeight="1">
      <c r="D664" s="333"/>
      <c r="E664" s="333"/>
      <c r="F664" s="333"/>
      <c r="G664" s="333"/>
      <c r="H664" s="333"/>
      <c r="I664" s="333"/>
      <c r="J664" s="333"/>
      <c r="K664" s="333"/>
      <c r="L664" s="333"/>
      <c r="M664" s="333"/>
      <c r="N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  <c r="AA664" s="333"/>
      <c r="AB664" s="333"/>
      <c r="AC664" s="333"/>
    </row>
    <row r="665" spans="4:29" ht="15.75" customHeight="1"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333"/>
      <c r="AA665" s="333"/>
      <c r="AB665" s="333"/>
      <c r="AC665" s="333"/>
    </row>
    <row r="666" spans="4:29" ht="15.75" customHeight="1">
      <c r="D666" s="333"/>
      <c r="E666" s="333"/>
      <c r="F666" s="333"/>
      <c r="G666" s="333"/>
      <c r="H666" s="333"/>
      <c r="I666" s="333"/>
      <c r="J666" s="333"/>
      <c r="K666" s="333"/>
      <c r="L666" s="333"/>
      <c r="M666" s="333"/>
      <c r="N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333"/>
      <c r="AA666" s="333"/>
      <c r="AB666" s="333"/>
      <c r="AC666" s="333"/>
    </row>
    <row r="667" spans="4:29" ht="15.75" customHeight="1"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333"/>
      <c r="AA667" s="333"/>
      <c r="AB667" s="333"/>
      <c r="AC667" s="333"/>
    </row>
    <row r="668" spans="4:29" ht="15.75" customHeight="1">
      <c r="D668" s="333"/>
      <c r="E668" s="333"/>
      <c r="F668" s="333"/>
      <c r="G668" s="333"/>
      <c r="H668" s="333"/>
      <c r="I668" s="333"/>
      <c r="J668" s="333"/>
      <c r="K668" s="333"/>
      <c r="L668" s="333"/>
      <c r="M668" s="333"/>
      <c r="N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333"/>
      <c r="AA668" s="333"/>
      <c r="AB668" s="333"/>
      <c r="AC668" s="333"/>
    </row>
    <row r="669" spans="4:29" ht="15.75" customHeight="1"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333"/>
      <c r="AA669" s="333"/>
      <c r="AB669" s="333"/>
      <c r="AC669" s="333"/>
    </row>
    <row r="670" spans="4:29" ht="15.75" customHeight="1">
      <c r="D670" s="333"/>
      <c r="E670" s="333"/>
      <c r="F670" s="333"/>
      <c r="G670" s="333"/>
      <c r="H670" s="333"/>
      <c r="I670" s="333"/>
      <c r="J670" s="333"/>
      <c r="K670" s="333"/>
      <c r="L670" s="333"/>
      <c r="M670" s="333"/>
      <c r="N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333"/>
      <c r="AA670" s="333"/>
      <c r="AB670" s="333"/>
      <c r="AC670" s="333"/>
    </row>
    <row r="671" spans="4:29" ht="15.75" customHeight="1"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</row>
    <row r="672" spans="4:29" ht="15.75" customHeight="1">
      <c r="D672" s="333"/>
      <c r="E672" s="333"/>
      <c r="F672" s="333"/>
      <c r="G672" s="333"/>
      <c r="H672" s="333"/>
      <c r="I672" s="333"/>
      <c r="J672" s="333"/>
      <c r="K672" s="333"/>
      <c r="L672" s="333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</row>
    <row r="673" spans="4:29" ht="15.75" customHeight="1"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</row>
    <row r="674" spans="4:29" ht="15.75" customHeight="1">
      <c r="D674" s="333"/>
      <c r="E674" s="333"/>
      <c r="F674" s="333"/>
      <c r="G674" s="333"/>
      <c r="H674" s="333"/>
      <c r="I674" s="333"/>
      <c r="J674" s="333"/>
      <c r="K674" s="333"/>
      <c r="L674" s="333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</row>
    <row r="675" spans="4:29" ht="15.75" customHeight="1"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333"/>
      <c r="AA675" s="333"/>
      <c r="AB675" s="333"/>
      <c r="AC675" s="333"/>
    </row>
    <row r="676" spans="4:29" ht="15.75" customHeight="1">
      <c r="D676" s="333"/>
      <c r="E676" s="333"/>
      <c r="F676" s="333"/>
      <c r="G676" s="333"/>
      <c r="H676" s="333"/>
      <c r="I676" s="333"/>
      <c r="J676" s="333"/>
      <c r="K676" s="333"/>
      <c r="L676" s="333"/>
      <c r="M676" s="333"/>
      <c r="N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333"/>
      <c r="AA676" s="333"/>
      <c r="AB676" s="333"/>
      <c r="AC676" s="333"/>
    </row>
    <row r="677" spans="4:29" ht="15.75" customHeight="1"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  <c r="AA677" s="333"/>
      <c r="AB677" s="333"/>
      <c r="AC677" s="333"/>
    </row>
    <row r="678" spans="4:29" ht="15.75" customHeight="1">
      <c r="D678" s="333"/>
      <c r="E678" s="333"/>
      <c r="F678" s="333"/>
      <c r="G678" s="333"/>
      <c r="H678" s="333"/>
      <c r="I678" s="333"/>
      <c r="J678" s="333"/>
      <c r="K678" s="333"/>
      <c r="L678" s="333"/>
      <c r="M678" s="333"/>
      <c r="N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333"/>
      <c r="AA678" s="333"/>
      <c r="AB678" s="333"/>
      <c r="AC678" s="333"/>
    </row>
    <row r="679" spans="4:29" ht="15.75" customHeight="1"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333"/>
      <c r="AA679" s="333"/>
      <c r="AB679" s="333"/>
      <c r="AC679" s="333"/>
    </row>
    <row r="680" spans="4:29" ht="15.75" customHeight="1">
      <c r="D680" s="333"/>
      <c r="E680" s="333"/>
      <c r="F680" s="333"/>
      <c r="G680" s="333"/>
      <c r="H680" s="333"/>
      <c r="I680" s="333"/>
      <c r="J680" s="333"/>
      <c r="K680" s="333"/>
      <c r="L680" s="333"/>
      <c r="M680" s="333"/>
      <c r="N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  <c r="AA680" s="333"/>
      <c r="AB680" s="333"/>
      <c r="AC680" s="333"/>
    </row>
    <row r="681" spans="4:29" ht="15.75" customHeight="1"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  <c r="AA681" s="333"/>
      <c r="AB681" s="333"/>
      <c r="AC681" s="333"/>
    </row>
    <row r="682" spans="4:29" ht="15.75" customHeight="1">
      <c r="D682" s="333"/>
      <c r="E682" s="333"/>
      <c r="F682" s="333"/>
      <c r="G682" s="333"/>
      <c r="H682" s="333"/>
      <c r="I682" s="333"/>
      <c r="J682" s="333"/>
      <c r="K682" s="333"/>
      <c r="L682" s="333"/>
      <c r="M682" s="333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  <c r="AA682" s="333"/>
      <c r="AB682" s="333"/>
      <c r="AC682" s="333"/>
    </row>
    <row r="683" spans="4:29" ht="15.75" customHeight="1"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  <c r="AA683" s="333"/>
      <c r="AB683" s="333"/>
      <c r="AC683" s="333"/>
    </row>
    <row r="684" spans="4:29" ht="15.75" customHeight="1">
      <c r="D684" s="333"/>
      <c r="E684" s="333"/>
      <c r="F684" s="333"/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</row>
    <row r="685" spans="4:29" ht="15.75" customHeight="1"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</row>
    <row r="686" spans="4:29" ht="15.75" customHeight="1">
      <c r="D686" s="333"/>
      <c r="E686" s="333"/>
      <c r="F686" s="333"/>
      <c r="G686" s="333"/>
      <c r="H686" s="333"/>
      <c r="I686" s="333"/>
      <c r="J686" s="333"/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</row>
    <row r="687" spans="4:29" ht="15.75" customHeight="1"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</row>
    <row r="688" spans="4:29" ht="15.75" customHeight="1">
      <c r="D688" s="333"/>
      <c r="E688" s="333"/>
      <c r="F688" s="333"/>
      <c r="G688" s="333"/>
      <c r="H688" s="333"/>
      <c r="I688" s="333"/>
      <c r="J688" s="333"/>
      <c r="K688" s="333"/>
      <c r="L688" s="333"/>
      <c r="M688" s="333"/>
      <c r="N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  <c r="AA688" s="333"/>
      <c r="AB688" s="333"/>
      <c r="AC688" s="333"/>
    </row>
    <row r="689" spans="4:29" ht="15.75" customHeight="1"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  <c r="AA689" s="333"/>
      <c r="AB689" s="333"/>
      <c r="AC689" s="333"/>
    </row>
    <row r="690" spans="4:29" ht="15.75" customHeight="1">
      <c r="D690" s="333"/>
      <c r="E690" s="333"/>
      <c r="F690" s="333"/>
      <c r="G690" s="333"/>
      <c r="H690" s="333"/>
      <c r="I690" s="333"/>
      <c r="J690" s="333"/>
      <c r="K690" s="333"/>
      <c r="L690" s="333"/>
      <c r="M690" s="333"/>
      <c r="N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</row>
    <row r="691" spans="4:29" ht="15.75" customHeight="1"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  <c r="AA691" s="333"/>
      <c r="AB691" s="333"/>
      <c r="AC691" s="333"/>
    </row>
    <row r="692" spans="4:29" ht="15.75" customHeight="1">
      <c r="D692" s="333"/>
      <c r="E692" s="333"/>
      <c r="F692" s="333"/>
      <c r="G692" s="333"/>
      <c r="H692" s="333"/>
      <c r="I692" s="333"/>
      <c r="J692" s="333"/>
      <c r="K692" s="333"/>
      <c r="L692" s="333"/>
      <c r="M692" s="333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</row>
    <row r="693" spans="4:29" ht="15.75" customHeight="1"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  <c r="AA693" s="333"/>
      <c r="AB693" s="333"/>
      <c r="AC693" s="333"/>
    </row>
    <row r="694" spans="4:29" ht="15.75" customHeight="1">
      <c r="D694" s="333"/>
      <c r="E694" s="333"/>
      <c r="F694" s="333"/>
      <c r="G694" s="333"/>
      <c r="H694" s="333"/>
      <c r="I694" s="333"/>
      <c r="J694" s="333"/>
      <c r="K694" s="333"/>
      <c r="L694" s="333"/>
      <c r="M694" s="333"/>
      <c r="N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  <c r="AA694" s="333"/>
      <c r="AB694" s="333"/>
      <c r="AC694" s="333"/>
    </row>
    <row r="695" spans="4:29" ht="15.75" customHeight="1"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</row>
    <row r="696" spans="4:29" ht="15.75" customHeight="1">
      <c r="D696" s="333"/>
      <c r="E696" s="333"/>
      <c r="F696" s="333"/>
      <c r="G696" s="333"/>
      <c r="H696" s="333"/>
      <c r="I696" s="333"/>
      <c r="J696" s="333"/>
      <c r="K696" s="333"/>
      <c r="L696" s="333"/>
      <c r="M696" s="333"/>
      <c r="N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  <c r="AA696" s="333"/>
      <c r="AB696" s="333"/>
      <c r="AC696" s="333"/>
    </row>
    <row r="697" spans="4:29" ht="15.75" customHeight="1"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</row>
    <row r="698" spans="4:29" ht="15.75" customHeight="1">
      <c r="D698" s="333"/>
      <c r="E698" s="333"/>
      <c r="F698" s="333"/>
      <c r="G698" s="333"/>
      <c r="H698" s="333"/>
      <c r="I698" s="333"/>
      <c r="J698" s="333"/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</row>
    <row r="699" spans="4:29" ht="15.75" customHeight="1"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</row>
    <row r="700" spans="4:29" ht="15.75" customHeight="1">
      <c r="D700" s="333"/>
      <c r="E700" s="333"/>
      <c r="F700" s="333"/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</row>
    <row r="701" spans="4:29" ht="15.75" customHeight="1"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333"/>
      <c r="AA701" s="333"/>
      <c r="AB701" s="333"/>
      <c r="AC701" s="333"/>
    </row>
    <row r="702" spans="4:29" ht="15.75" customHeight="1">
      <c r="D702" s="333"/>
      <c r="E702" s="333"/>
      <c r="F702" s="333"/>
      <c r="G702" s="333"/>
      <c r="H702" s="333"/>
      <c r="I702" s="333"/>
      <c r="J702" s="333"/>
      <c r="K702" s="333"/>
      <c r="L702" s="333"/>
      <c r="M702" s="333"/>
      <c r="N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333"/>
      <c r="AA702" s="333"/>
      <c r="AB702" s="333"/>
      <c r="AC702" s="333"/>
    </row>
    <row r="703" spans="4:29" ht="15.75" customHeight="1"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  <c r="AA703" s="333"/>
      <c r="AB703" s="333"/>
      <c r="AC703" s="333"/>
    </row>
    <row r="704" spans="4:29" ht="15.75" customHeight="1">
      <c r="D704" s="333"/>
      <c r="E704" s="333"/>
      <c r="F704" s="333"/>
      <c r="G704" s="333"/>
      <c r="H704" s="333"/>
      <c r="I704" s="333"/>
      <c r="J704" s="333"/>
      <c r="K704" s="333"/>
      <c r="L704" s="333"/>
      <c r="M704" s="333"/>
      <c r="N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333"/>
      <c r="AA704" s="333"/>
      <c r="AB704" s="333"/>
      <c r="AC704" s="333"/>
    </row>
    <row r="705" spans="4:29" ht="15.75" customHeight="1"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333"/>
      <c r="AA705" s="333"/>
      <c r="AB705" s="333"/>
      <c r="AC705" s="333"/>
    </row>
    <row r="706" spans="4:29" ht="15.75" customHeight="1">
      <c r="D706" s="333"/>
      <c r="E706" s="333"/>
      <c r="F706" s="333"/>
      <c r="G706" s="333"/>
      <c r="H706" s="333"/>
      <c r="I706" s="333"/>
      <c r="J706" s="333"/>
      <c r="K706" s="333"/>
      <c r="L706" s="333"/>
      <c r="M706" s="333"/>
      <c r="N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333"/>
      <c r="AA706" s="333"/>
      <c r="AB706" s="333"/>
      <c r="AC706" s="333"/>
    </row>
    <row r="707" spans="4:29" ht="15.75" customHeight="1"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333"/>
      <c r="AA707" s="333"/>
      <c r="AB707" s="333"/>
      <c r="AC707" s="333"/>
    </row>
    <row r="708" spans="4:29" ht="15.75" customHeight="1">
      <c r="D708" s="333"/>
      <c r="E708" s="333"/>
      <c r="F708" s="333"/>
      <c r="G708" s="333"/>
      <c r="H708" s="333"/>
      <c r="I708" s="333"/>
      <c r="J708" s="333"/>
      <c r="K708" s="333"/>
      <c r="L708" s="333"/>
      <c r="M708" s="333"/>
      <c r="N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333"/>
      <c r="AA708" s="333"/>
      <c r="AB708" s="333"/>
      <c r="AC708" s="333"/>
    </row>
    <row r="709" spans="4:29" ht="15.75" customHeight="1"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333"/>
      <c r="AA709" s="333"/>
      <c r="AB709" s="333"/>
      <c r="AC709" s="333"/>
    </row>
    <row r="710" spans="4:29" ht="15.75" customHeight="1">
      <c r="D710" s="333"/>
      <c r="E710" s="333"/>
      <c r="F710" s="333"/>
      <c r="G710" s="333"/>
      <c r="H710" s="333"/>
      <c r="I710" s="333"/>
      <c r="J710" s="333"/>
      <c r="K710" s="333"/>
      <c r="L710" s="333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</row>
    <row r="711" spans="4:29" ht="15.75" customHeight="1"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</row>
    <row r="712" spans="4:29" ht="15.75" customHeight="1">
      <c r="D712" s="333"/>
      <c r="E712" s="333"/>
      <c r="F712" s="333"/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</row>
    <row r="713" spans="4:29" ht="15.75" customHeight="1"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</row>
    <row r="714" spans="4:29" ht="15.75" customHeight="1">
      <c r="D714" s="333"/>
      <c r="E714" s="333"/>
      <c r="F714" s="333"/>
      <c r="G714" s="333"/>
      <c r="H714" s="333"/>
      <c r="I714" s="333"/>
      <c r="J714" s="333"/>
      <c r="K714" s="333"/>
      <c r="L714" s="333"/>
      <c r="M714" s="333"/>
      <c r="N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333"/>
      <c r="AA714" s="333"/>
      <c r="AB714" s="333"/>
      <c r="AC714" s="333"/>
    </row>
    <row r="715" spans="4:29" ht="15.75" customHeight="1"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333"/>
      <c r="AA715" s="333"/>
      <c r="AB715" s="333"/>
      <c r="AC715" s="333"/>
    </row>
    <row r="716" spans="4:29" ht="15.75" customHeight="1">
      <c r="D716" s="333"/>
      <c r="E716" s="333"/>
      <c r="F716" s="333"/>
      <c r="G716" s="333"/>
      <c r="H716" s="333"/>
      <c r="I716" s="333"/>
      <c r="J716" s="333"/>
      <c r="K716" s="333"/>
      <c r="L716" s="333"/>
      <c r="M716" s="333"/>
      <c r="N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  <c r="AA716" s="333"/>
      <c r="AB716" s="333"/>
      <c r="AC716" s="333"/>
    </row>
    <row r="717" spans="4:29" ht="15.75" customHeight="1"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333"/>
      <c r="AA717" s="333"/>
      <c r="AB717" s="333"/>
      <c r="AC717" s="333"/>
    </row>
    <row r="718" spans="4:29" ht="15.75" customHeight="1">
      <c r="D718" s="333"/>
      <c r="E718" s="333"/>
      <c r="F718" s="333"/>
      <c r="G718" s="333"/>
      <c r="H718" s="333"/>
      <c r="I718" s="333"/>
      <c r="J718" s="333"/>
      <c r="K718" s="333"/>
      <c r="L718" s="333"/>
      <c r="M718" s="333"/>
      <c r="N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333"/>
      <c r="AA718" s="333"/>
      <c r="AB718" s="333"/>
      <c r="AC718" s="333"/>
    </row>
    <row r="719" spans="4:29" ht="15.75" customHeight="1"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333"/>
      <c r="AA719" s="333"/>
      <c r="AB719" s="333"/>
      <c r="AC719" s="333"/>
    </row>
    <row r="720" spans="4:29" ht="15.75" customHeight="1">
      <c r="D720" s="333"/>
      <c r="E720" s="333"/>
      <c r="F720" s="333"/>
      <c r="G720" s="333"/>
      <c r="H720" s="333"/>
      <c r="I720" s="333"/>
      <c r="J720" s="333"/>
      <c r="K720" s="333"/>
      <c r="L720" s="333"/>
      <c r="M720" s="333"/>
      <c r="N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333"/>
      <c r="AA720" s="333"/>
      <c r="AB720" s="333"/>
      <c r="AC720" s="333"/>
    </row>
    <row r="721" spans="4:29" ht="15.75" customHeight="1"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333"/>
      <c r="AA721" s="333"/>
      <c r="AB721" s="333"/>
      <c r="AC721" s="333"/>
    </row>
    <row r="722" spans="4:29" ht="15.75" customHeight="1">
      <c r="D722" s="333"/>
      <c r="E722" s="333"/>
      <c r="F722" s="333"/>
      <c r="G722" s="333"/>
      <c r="H722" s="333"/>
      <c r="I722" s="333"/>
      <c r="J722" s="333"/>
      <c r="K722" s="333"/>
      <c r="L722" s="333"/>
      <c r="M722" s="333"/>
      <c r="N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333"/>
      <c r="AA722" s="333"/>
      <c r="AB722" s="333"/>
      <c r="AC722" s="333"/>
    </row>
    <row r="723" spans="4:29" ht="15.75" customHeight="1"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</row>
    <row r="724" spans="4:29" ht="15.75" customHeight="1">
      <c r="D724" s="333"/>
      <c r="E724" s="333"/>
      <c r="F724" s="333"/>
      <c r="G724" s="333"/>
      <c r="H724" s="333"/>
      <c r="I724" s="333"/>
      <c r="J724" s="333"/>
      <c r="K724" s="333"/>
      <c r="L724" s="333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</row>
    <row r="725" spans="4:29" ht="15.75" customHeight="1"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</row>
    <row r="726" spans="4:29" ht="15.75" customHeight="1">
      <c r="D726" s="333"/>
      <c r="E726" s="333"/>
      <c r="F726" s="333"/>
      <c r="G726" s="333"/>
      <c r="H726" s="333"/>
      <c r="I726" s="333"/>
      <c r="J726" s="333"/>
      <c r="K726" s="333"/>
      <c r="L726" s="333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</row>
    <row r="727" spans="4:29" ht="15.75" customHeight="1"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333"/>
      <c r="AA727" s="333"/>
      <c r="AB727" s="333"/>
      <c r="AC727" s="333"/>
    </row>
    <row r="728" spans="4:29" ht="15.75" customHeight="1">
      <c r="D728" s="333"/>
      <c r="E728" s="333"/>
      <c r="F728" s="333"/>
      <c r="G728" s="333"/>
      <c r="H728" s="333"/>
      <c r="I728" s="333"/>
      <c r="J728" s="333"/>
      <c r="K728" s="333"/>
      <c r="L728" s="333"/>
      <c r="M728" s="333"/>
      <c r="N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333"/>
      <c r="AA728" s="333"/>
      <c r="AB728" s="333"/>
      <c r="AC728" s="333"/>
    </row>
    <row r="729" spans="4:29" ht="15.75" customHeight="1"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  <c r="AA729" s="333"/>
      <c r="AB729" s="333"/>
      <c r="AC729" s="333"/>
    </row>
    <row r="730" spans="4:29" ht="15.75" customHeight="1">
      <c r="D730" s="333"/>
      <c r="E730" s="333"/>
      <c r="F730" s="333"/>
      <c r="G730" s="333"/>
      <c r="H730" s="333"/>
      <c r="I730" s="333"/>
      <c r="J730" s="333"/>
      <c r="K730" s="333"/>
      <c r="L730" s="333"/>
      <c r="M730" s="333"/>
      <c r="N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333"/>
      <c r="AA730" s="333"/>
      <c r="AB730" s="333"/>
      <c r="AC730" s="333"/>
    </row>
    <row r="731" spans="4:29" ht="15.75" customHeight="1"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333"/>
      <c r="AA731" s="333"/>
      <c r="AB731" s="333"/>
      <c r="AC731" s="333"/>
    </row>
    <row r="732" spans="4:29" ht="15.75" customHeight="1">
      <c r="D732" s="333"/>
      <c r="E732" s="333"/>
      <c r="F732" s="333"/>
      <c r="G732" s="333"/>
      <c r="H732" s="333"/>
      <c r="I732" s="333"/>
      <c r="J732" s="333"/>
      <c r="K732" s="333"/>
      <c r="L732" s="333"/>
      <c r="M732" s="333"/>
      <c r="N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333"/>
      <c r="AA732" s="333"/>
      <c r="AB732" s="333"/>
      <c r="AC732" s="333"/>
    </row>
    <row r="733" spans="4:29" ht="15.75" customHeight="1"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333"/>
      <c r="AA733" s="333"/>
      <c r="AB733" s="333"/>
      <c r="AC733" s="333"/>
    </row>
    <row r="734" spans="4:29" ht="15.75" customHeight="1">
      <c r="D734" s="333"/>
      <c r="E734" s="333"/>
      <c r="F734" s="333"/>
      <c r="G734" s="333"/>
      <c r="H734" s="333"/>
      <c r="I734" s="333"/>
      <c r="J734" s="333"/>
      <c r="K734" s="333"/>
      <c r="L734" s="333"/>
      <c r="M734" s="333"/>
      <c r="N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333"/>
      <c r="AA734" s="333"/>
      <c r="AB734" s="333"/>
      <c r="AC734" s="333"/>
    </row>
    <row r="735" spans="4:29" ht="15.75" customHeight="1"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333"/>
      <c r="AA735" s="333"/>
      <c r="AB735" s="333"/>
      <c r="AC735" s="333"/>
    </row>
    <row r="736" spans="4:29" ht="15.75" customHeight="1">
      <c r="D736" s="333"/>
      <c r="E736" s="333"/>
      <c r="F736" s="333"/>
      <c r="G736" s="333"/>
      <c r="H736" s="333"/>
      <c r="I736" s="333"/>
      <c r="J736" s="333"/>
      <c r="K736" s="333"/>
      <c r="L736" s="333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</row>
    <row r="737" spans="4:29" ht="15.75" customHeight="1"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</row>
    <row r="738" spans="4:29" ht="15.75" customHeight="1">
      <c r="D738" s="333"/>
      <c r="E738" s="333"/>
      <c r="F738" s="333"/>
      <c r="G738" s="333"/>
      <c r="H738" s="333"/>
      <c r="I738" s="333"/>
      <c r="J738" s="333"/>
      <c r="K738" s="333"/>
      <c r="L738" s="333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</row>
    <row r="739" spans="4:29" ht="15.75" customHeight="1"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</row>
    <row r="740" spans="4:29" ht="15.75" customHeight="1">
      <c r="D740" s="333"/>
      <c r="E740" s="333"/>
      <c r="F740" s="333"/>
      <c r="G740" s="333"/>
      <c r="H740" s="333"/>
      <c r="I740" s="333"/>
      <c r="J740" s="333"/>
      <c r="K740" s="333"/>
      <c r="L740" s="333"/>
      <c r="M740" s="333"/>
      <c r="N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333"/>
      <c r="AA740" s="333"/>
      <c r="AB740" s="333"/>
      <c r="AC740" s="333"/>
    </row>
    <row r="741" spans="4:29" ht="15.75" customHeight="1"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333"/>
      <c r="AA741" s="333"/>
      <c r="AB741" s="333"/>
      <c r="AC741" s="333"/>
    </row>
    <row r="742" spans="4:29" ht="15.75" customHeight="1">
      <c r="D742" s="333"/>
      <c r="E742" s="333"/>
      <c r="F742" s="333"/>
      <c r="G742" s="333"/>
      <c r="H742" s="333"/>
      <c r="I742" s="333"/>
      <c r="J742" s="333"/>
      <c r="K742" s="333"/>
      <c r="L742" s="333"/>
      <c r="M742" s="333"/>
      <c r="N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  <c r="AA742" s="333"/>
      <c r="AB742" s="333"/>
      <c r="AC742" s="333"/>
    </row>
    <row r="743" spans="4:29" ht="15.75" customHeight="1"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333"/>
      <c r="AA743" s="333"/>
      <c r="AB743" s="333"/>
      <c r="AC743" s="333"/>
    </row>
    <row r="744" spans="4:29" ht="15.75" customHeight="1">
      <c r="D744" s="333"/>
      <c r="E744" s="333"/>
      <c r="F744" s="333"/>
      <c r="G744" s="333"/>
      <c r="H744" s="333"/>
      <c r="I744" s="333"/>
      <c r="J744" s="333"/>
      <c r="K744" s="333"/>
      <c r="L744" s="333"/>
      <c r="M744" s="333"/>
      <c r="N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333"/>
      <c r="AA744" s="333"/>
      <c r="AB744" s="333"/>
      <c r="AC744" s="333"/>
    </row>
    <row r="745" spans="4:29" ht="15.75" customHeight="1"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333"/>
      <c r="AA745" s="333"/>
      <c r="AB745" s="333"/>
      <c r="AC745" s="333"/>
    </row>
    <row r="746" spans="4:29" ht="15.75" customHeight="1">
      <c r="D746" s="333"/>
      <c r="E746" s="333"/>
      <c r="F746" s="333"/>
      <c r="G746" s="333"/>
      <c r="H746" s="333"/>
      <c r="I746" s="333"/>
      <c r="J746" s="333"/>
      <c r="K746" s="333"/>
      <c r="L746" s="333"/>
      <c r="M746" s="333"/>
      <c r="N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333"/>
      <c r="AA746" s="333"/>
      <c r="AB746" s="333"/>
      <c r="AC746" s="333"/>
    </row>
    <row r="747" spans="4:29" ht="15.75" customHeight="1"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333"/>
      <c r="AA747" s="333"/>
      <c r="AB747" s="333"/>
      <c r="AC747" s="333"/>
    </row>
    <row r="748" spans="4:29" ht="15.75" customHeight="1">
      <c r="D748" s="333"/>
      <c r="E748" s="333"/>
      <c r="F748" s="333"/>
      <c r="G748" s="333"/>
      <c r="H748" s="333"/>
      <c r="I748" s="333"/>
      <c r="J748" s="333"/>
      <c r="K748" s="333"/>
      <c r="L748" s="333"/>
      <c r="M748" s="333"/>
      <c r="N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333"/>
      <c r="AA748" s="333"/>
      <c r="AB748" s="333"/>
      <c r="AC748" s="333"/>
    </row>
    <row r="749" spans="4:29" ht="15.75" customHeight="1"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</row>
    <row r="750" spans="4:29" ht="15.75" customHeight="1">
      <c r="D750" s="333"/>
      <c r="E750" s="333"/>
      <c r="F750" s="333"/>
      <c r="G750" s="333"/>
      <c r="H750" s="333"/>
      <c r="I750" s="333"/>
      <c r="J750" s="333"/>
      <c r="K750" s="333"/>
      <c r="L750" s="333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</row>
    <row r="751" spans="4:29" ht="15.75" customHeight="1"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</row>
    <row r="752" spans="4:29" ht="15.75" customHeight="1">
      <c r="D752" s="333"/>
      <c r="E752" s="333"/>
      <c r="F752" s="333"/>
      <c r="G752" s="333"/>
      <c r="H752" s="333"/>
      <c r="I752" s="333"/>
      <c r="J752" s="333"/>
      <c r="K752" s="333"/>
      <c r="L752" s="333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</row>
    <row r="753" spans="4:29" ht="15.75" customHeight="1"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333"/>
      <c r="AA753" s="333"/>
      <c r="AB753" s="333"/>
      <c r="AC753" s="333"/>
    </row>
    <row r="754" spans="4:29" ht="15.75" customHeight="1">
      <c r="D754" s="333"/>
      <c r="E754" s="333"/>
      <c r="F754" s="333"/>
      <c r="G754" s="333"/>
      <c r="H754" s="333"/>
      <c r="I754" s="333"/>
      <c r="J754" s="333"/>
      <c r="K754" s="333"/>
      <c r="L754" s="333"/>
      <c r="M754" s="333"/>
      <c r="N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333"/>
      <c r="AA754" s="333"/>
      <c r="AB754" s="333"/>
      <c r="AC754" s="333"/>
    </row>
    <row r="755" spans="4:29" ht="15.75" customHeight="1"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  <c r="AA755" s="333"/>
      <c r="AB755" s="333"/>
      <c r="AC755" s="333"/>
    </row>
    <row r="756" spans="4:29" ht="15.75" customHeight="1">
      <c r="D756" s="333"/>
      <c r="E756" s="333"/>
      <c r="F756" s="333"/>
      <c r="G756" s="333"/>
      <c r="H756" s="333"/>
      <c r="I756" s="333"/>
      <c r="J756" s="333"/>
      <c r="K756" s="333"/>
      <c r="L756" s="333"/>
      <c r="M756" s="333"/>
      <c r="N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333"/>
      <c r="AA756" s="333"/>
      <c r="AB756" s="333"/>
      <c r="AC756" s="333"/>
    </row>
    <row r="757" spans="4:29" ht="15.75" customHeight="1"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333"/>
      <c r="AA757" s="333"/>
      <c r="AB757" s="333"/>
      <c r="AC757" s="333"/>
    </row>
    <row r="758" spans="4:29" ht="15.75" customHeight="1">
      <c r="D758" s="333"/>
      <c r="E758" s="333"/>
      <c r="F758" s="333"/>
      <c r="G758" s="333"/>
      <c r="H758" s="333"/>
      <c r="I758" s="333"/>
      <c r="J758" s="333"/>
      <c r="K758" s="333"/>
      <c r="L758" s="333"/>
      <c r="M758" s="333"/>
      <c r="N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333"/>
      <c r="AA758" s="333"/>
      <c r="AB758" s="333"/>
      <c r="AC758" s="333"/>
    </row>
    <row r="759" spans="4:29" ht="15.75" customHeight="1"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333"/>
      <c r="AA759" s="333"/>
      <c r="AB759" s="333"/>
      <c r="AC759" s="333"/>
    </row>
    <row r="760" spans="4:29" ht="15.75" customHeight="1">
      <c r="D760" s="333"/>
      <c r="E760" s="333"/>
      <c r="F760" s="333"/>
      <c r="G760" s="333"/>
      <c r="H760" s="333"/>
      <c r="I760" s="333"/>
      <c r="J760" s="333"/>
      <c r="K760" s="333"/>
      <c r="L760" s="333"/>
      <c r="M760" s="333"/>
      <c r="N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333"/>
      <c r="AA760" s="333"/>
      <c r="AB760" s="333"/>
      <c r="AC760" s="333"/>
    </row>
    <row r="761" spans="4:29" ht="15.75" customHeight="1">
      <c r="D761" s="333"/>
      <c r="E761" s="333"/>
      <c r="F761" s="333"/>
      <c r="G761" s="333"/>
      <c r="H761" s="333"/>
      <c r="I761" s="333"/>
      <c r="J761" s="333"/>
      <c r="K761" s="333"/>
      <c r="L761" s="333"/>
      <c r="M761" s="333"/>
      <c r="N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333"/>
      <c r="AA761" s="333"/>
      <c r="AB761" s="333"/>
      <c r="AC761" s="333"/>
    </row>
    <row r="762" spans="4:29" ht="15.75" customHeight="1">
      <c r="D762" s="333"/>
      <c r="E762" s="333"/>
      <c r="F762" s="333"/>
      <c r="G762" s="333"/>
      <c r="H762" s="333"/>
      <c r="I762" s="333"/>
      <c r="J762" s="333"/>
      <c r="K762" s="333"/>
      <c r="L762" s="333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</row>
    <row r="763" spans="4:29" ht="15.75" customHeight="1"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</row>
    <row r="764" spans="4:29" ht="15.75" customHeight="1">
      <c r="D764" s="333"/>
      <c r="E764" s="333"/>
      <c r="F764" s="333"/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</row>
    <row r="765" spans="4:29" ht="15.75" customHeight="1"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</row>
    <row r="766" spans="4:29" ht="15.75" customHeight="1">
      <c r="D766" s="333"/>
      <c r="E766" s="333"/>
      <c r="F766" s="333"/>
      <c r="G766" s="333"/>
      <c r="H766" s="333"/>
      <c r="I766" s="333"/>
      <c r="J766" s="333"/>
      <c r="K766" s="333"/>
      <c r="L766" s="333"/>
      <c r="M766" s="333"/>
      <c r="N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  <c r="AA766" s="333"/>
      <c r="AB766" s="333"/>
      <c r="AC766" s="333"/>
    </row>
    <row r="767" spans="4:29" ht="15.75" customHeight="1"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/>
      <c r="AC767" s="333"/>
    </row>
    <row r="768" spans="4:29" ht="15.75" customHeight="1">
      <c r="D768" s="333"/>
      <c r="E768" s="333"/>
      <c r="F768" s="333"/>
      <c r="G768" s="333"/>
      <c r="H768" s="333"/>
      <c r="I768" s="333"/>
      <c r="J768" s="333"/>
      <c r="K768" s="333"/>
      <c r="L768" s="333"/>
      <c r="M768" s="333"/>
      <c r="N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</row>
    <row r="769" spans="4:29" ht="15.75" customHeight="1"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  <c r="AA769" s="333"/>
      <c r="AB769" s="333"/>
      <c r="AC769" s="333"/>
    </row>
    <row r="770" spans="4:29" ht="15.75" customHeight="1">
      <c r="D770" s="333"/>
      <c r="E770" s="333"/>
      <c r="F770" s="333"/>
      <c r="G770" s="333"/>
      <c r="H770" s="333"/>
      <c r="I770" s="333"/>
      <c r="J770" s="333"/>
      <c r="K770" s="333"/>
      <c r="L770" s="333"/>
      <c r="M770" s="333"/>
      <c r="N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333"/>
      <c r="AA770" s="333"/>
      <c r="AB770" s="333"/>
      <c r="AC770" s="333"/>
    </row>
    <row r="771" spans="4:29" ht="15.75" customHeight="1"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333"/>
      <c r="AA771" s="333"/>
      <c r="AB771" s="333"/>
      <c r="AC771" s="333"/>
    </row>
    <row r="772" spans="4:29" ht="15.75" customHeight="1">
      <c r="D772" s="333"/>
      <c r="E772" s="333"/>
      <c r="F772" s="333"/>
      <c r="G772" s="333"/>
      <c r="H772" s="333"/>
      <c r="I772" s="333"/>
      <c r="J772" s="333"/>
      <c r="K772" s="333"/>
      <c r="L772" s="333"/>
      <c r="M772" s="333"/>
      <c r="N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333"/>
      <c r="AA772" s="333"/>
      <c r="AB772" s="333"/>
      <c r="AC772" s="333"/>
    </row>
    <row r="773" spans="4:29" ht="15.75" customHeight="1"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333"/>
      <c r="AA773" s="333"/>
      <c r="AB773" s="333"/>
      <c r="AC773" s="333"/>
    </row>
    <row r="774" spans="4:29" ht="15.75" customHeight="1">
      <c r="D774" s="333"/>
      <c r="E774" s="333"/>
      <c r="F774" s="333"/>
      <c r="G774" s="333"/>
      <c r="H774" s="333"/>
      <c r="I774" s="333"/>
      <c r="J774" s="333"/>
      <c r="K774" s="333"/>
      <c r="L774" s="333"/>
      <c r="M774" s="333"/>
      <c r="N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  <c r="AA774" s="333"/>
      <c r="AB774" s="333"/>
      <c r="AC774" s="333"/>
    </row>
    <row r="775" spans="4:29" ht="15.75" customHeight="1"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</row>
    <row r="776" spans="4:29" ht="15.75" customHeight="1">
      <c r="D776" s="333"/>
      <c r="E776" s="333"/>
      <c r="F776" s="333"/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</row>
    <row r="777" spans="4:29" ht="15.75" customHeight="1">
      <c r="D777" s="333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</row>
    <row r="778" spans="4:29" ht="15.75" customHeight="1">
      <c r="D778" s="333"/>
      <c r="E778" s="333"/>
      <c r="F778" s="333"/>
      <c r="G778" s="333"/>
      <c r="H778" s="333"/>
      <c r="I778" s="333"/>
      <c r="J778" s="333"/>
      <c r="K778" s="333"/>
      <c r="L778" s="333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</row>
    <row r="779" spans="4:29" ht="15.75" customHeight="1">
      <c r="D779" s="333"/>
      <c r="E779" s="333"/>
      <c r="F779" s="333"/>
      <c r="G779" s="333"/>
      <c r="H779" s="333"/>
      <c r="I779" s="333"/>
      <c r="J779" s="333"/>
      <c r="K779" s="333"/>
      <c r="L779" s="333"/>
      <c r="M779" s="333"/>
      <c r="N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333"/>
      <c r="AA779" s="333"/>
      <c r="AB779" s="333"/>
      <c r="AC779" s="333"/>
    </row>
    <row r="780" spans="4:29" ht="15.75" customHeight="1"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333"/>
      <c r="AA780" s="333"/>
      <c r="AB780" s="333"/>
      <c r="AC780" s="333"/>
    </row>
    <row r="781" spans="4:29" ht="15.75" customHeight="1">
      <c r="D781" s="333"/>
      <c r="E781" s="333"/>
      <c r="F781" s="333"/>
      <c r="G781" s="333"/>
      <c r="H781" s="333"/>
      <c r="I781" s="333"/>
      <c r="J781" s="333"/>
      <c r="K781" s="333"/>
      <c r="L781" s="333"/>
      <c r="M781" s="333"/>
      <c r="N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</row>
    <row r="782" spans="4:29" ht="15.75" customHeight="1"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  <c r="AA782" s="333"/>
      <c r="AB782" s="333"/>
      <c r="AC782" s="333"/>
    </row>
    <row r="783" spans="4:29" ht="15.75" customHeight="1">
      <c r="D783" s="333"/>
      <c r="E783" s="333"/>
      <c r="F783" s="333"/>
      <c r="G783" s="333"/>
      <c r="H783" s="333"/>
      <c r="I783" s="333"/>
      <c r="J783" s="333"/>
      <c r="K783" s="333"/>
      <c r="L783" s="333"/>
      <c r="M783" s="333"/>
      <c r="N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  <c r="AA783" s="333"/>
      <c r="AB783" s="333"/>
      <c r="AC783" s="333"/>
    </row>
    <row r="784" spans="4:29" ht="15.75" customHeight="1">
      <c r="D784" s="333"/>
      <c r="E784" s="333"/>
      <c r="F784" s="333"/>
      <c r="G784" s="333"/>
      <c r="H784" s="333"/>
      <c r="I784" s="333"/>
      <c r="J784" s="333"/>
      <c r="K784" s="333"/>
      <c r="L784" s="333"/>
      <c r="M784" s="333"/>
      <c r="N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  <c r="AA784" s="333"/>
      <c r="AB784" s="333"/>
      <c r="AC784" s="333"/>
    </row>
    <row r="785" spans="4:29" ht="15.75" customHeight="1">
      <c r="D785" s="333"/>
      <c r="E785" s="333"/>
      <c r="F785" s="333"/>
      <c r="G785" s="333"/>
      <c r="H785" s="333"/>
      <c r="I785" s="333"/>
      <c r="J785" s="333"/>
      <c r="K785" s="333"/>
      <c r="L785" s="333"/>
      <c r="M785" s="333"/>
      <c r="N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</row>
    <row r="786" spans="4:29" ht="15.75" customHeight="1"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333"/>
      <c r="AA786" s="333"/>
      <c r="AB786" s="333"/>
      <c r="AC786" s="333"/>
    </row>
    <row r="787" spans="4:29" ht="15.75" customHeight="1">
      <c r="D787" s="333"/>
      <c r="E787" s="333"/>
      <c r="F787" s="333"/>
      <c r="G787" s="333"/>
      <c r="H787" s="333"/>
      <c r="I787" s="333"/>
      <c r="J787" s="333"/>
      <c r="K787" s="333"/>
      <c r="L787" s="333"/>
      <c r="M787" s="333"/>
      <c r="N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333"/>
      <c r="AA787" s="333"/>
      <c r="AB787" s="333"/>
      <c r="AC787" s="333"/>
    </row>
    <row r="788" spans="4:29" ht="15.75" customHeight="1"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</row>
    <row r="789" spans="4:29" ht="15.75" customHeight="1">
      <c r="D789" s="333"/>
      <c r="E789" s="333"/>
      <c r="F789" s="333"/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</row>
    <row r="790" spans="4:29" ht="15.75" customHeight="1">
      <c r="D790" s="333"/>
      <c r="E790" s="333"/>
      <c r="F790" s="333"/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</row>
    <row r="791" spans="4:29" ht="15.75" customHeight="1">
      <c r="D791" s="333"/>
      <c r="E791" s="333"/>
      <c r="F791" s="333"/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</row>
    <row r="792" spans="4:29" ht="15.75" customHeight="1"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  <c r="AA792" s="333"/>
      <c r="AB792" s="333"/>
      <c r="AC792" s="333"/>
    </row>
    <row r="793" spans="4:29" ht="15.75" customHeight="1">
      <c r="D793" s="333"/>
      <c r="E793" s="333"/>
      <c r="F793" s="333"/>
      <c r="G793" s="333"/>
      <c r="H793" s="333"/>
      <c r="I793" s="333"/>
      <c r="J793" s="333"/>
      <c r="K793" s="333"/>
      <c r="L793" s="333"/>
      <c r="M793" s="333"/>
      <c r="N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333"/>
      <c r="AA793" s="333"/>
      <c r="AB793" s="333"/>
      <c r="AC793" s="333"/>
    </row>
    <row r="794" spans="4:29" ht="15.75" customHeight="1"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  <c r="AA794" s="333"/>
      <c r="AB794" s="333"/>
      <c r="AC794" s="333"/>
    </row>
    <row r="795" spans="4:29" ht="15.75" customHeight="1">
      <c r="D795" s="333"/>
      <c r="E795" s="333"/>
      <c r="F795" s="333"/>
      <c r="G795" s="333"/>
      <c r="H795" s="333"/>
      <c r="I795" s="333"/>
      <c r="J795" s="333"/>
      <c r="K795" s="333"/>
      <c r="L795" s="333"/>
      <c r="M795" s="333"/>
      <c r="N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333"/>
      <c r="AA795" s="333"/>
      <c r="AB795" s="333"/>
      <c r="AC795" s="333"/>
    </row>
    <row r="796" spans="4:29" ht="15.75" customHeight="1"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333"/>
      <c r="AA796" s="333"/>
      <c r="AB796" s="333"/>
      <c r="AC796" s="333"/>
    </row>
    <row r="797" spans="4:29" ht="15.75" customHeight="1">
      <c r="D797" s="333"/>
      <c r="E797" s="333"/>
      <c r="F797" s="333"/>
      <c r="G797" s="333"/>
      <c r="H797" s="333"/>
      <c r="I797" s="333"/>
      <c r="J797" s="333"/>
      <c r="K797" s="333"/>
      <c r="L797" s="333"/>
      <c r="M797" s="333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</row>
    <row r="798" spans="4:29" ht="15.75" customHeight="1"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  <c r="AA798" s="333"/>
      <c r="AB798" s="333"/>
      <c r="AC798" s="333"/>
    </row>
    <row r="799" spans="4:29" ht="15.75" customHeight="1">
      <c r="D799" s="333"/>
      <c r="E799" s="333"/>
      <c r="F799" s="333"/>
      <c r="G799" s="333"/>
      <c r="H799" s="333"/>
      <c r="I799" s="333"/>
      <c r="J799" s="333"/>
      <c r="K799" s="333"/>
      <c r="L799" s="333"/>
      <c r="M799" s="333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</row>
    <row r="800" spans="4:29" ht="15.75" customHeight="1"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  <c r="AA800" s="333"/>
      <c r="AB800" s="333"/>
      <c r="AC800" s="333"/>
    </row>
    <row r="801" spans="4:29" ht="15.75" customHeight="1">
      <c r="D801" s="333"/>
      <c r="E801" s="333"/>
      <c r="F801" s="333"/>
      <c r="G801" s="333"/>
      <c r="H801" s="333"/>
      <c r="I801" s="333"/>
      <c r="J801" s="333"/>
      <c r="K801" s="333"/>
      <c r="L801" s="333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</row>
    <row r="802" spans="4:29" ht="15.75" customHeight="1">
      <c r="D802" s="333"/>
      <c r="E802" s="333"/>
      <c r="F802" s="333"/>
      <c r="G802" s="333"/>
      <c r="H802" s="333"/>
      <c r="I802" s="333"/>
      <c r="J802" s="333"/>
      <c r="K802" s="333"/>
      <c r="L802" s="333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</row>
    <row r="803" spans="4:29" ht="15.75" customHeight="1">
      <c r="D803" s="333"/>
      <c r="E803" s="333"/>
      <c r="F803" s="333"/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</row>
    <row r="804" spans="4:29" ht="15.75" customHeight="1">
      <c r="D804" s="333"/>
      <c r="E804" s="333"/>
      <c r="F804" s="333"/>
      <c r="G804" s="333"/>
      <c r="H804" s="333"/>
      <c r="I804" s="333"/>
      <c r="J804" s="333"/>
      <c r="K804" s="333"/>
      <c r="L804" s="333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</row>
    <row r="805" spans="4:29" ht="15.75" customHeight="1">
      <c r="D805" s="333"/>
      <c r="E805" s="333"/>
      <c r="F805" s="333"/>
      <c r="G805" s="333"/>
      <c r="H805" s="333"/>
      <c r="I805" s="333"/>
      <c r="J805" s="333"/>
      <c r="K805" s="333"/>
      <c r="L805" s="333"/>
      <c r="M805" s="333"/>
      <c r="N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333"/>
      <c r="AA805" s="333"/>
      <c r="AB805" s="333"/>
      <c r="AC805" s="333"/>
    </row>
    <row r="806" spans="4:29" ht="15.75" customHeight="1"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333"/>
      <c r="AA806" s="333"/>
      <c r="AB806" s="333"/>
      <c r="AC806" s="333"/>
    </row>
    <row r="807" spans="4:29" ht="15.75" customHeight="1">
      <c r="D807" s="333"/>
      <c r="E807" s="333"/>
      <c r="F807" s="333"/>
      <c r="G807" s="333"/>
      <c r="H807" s="333"/>
      <c r="I807" s="333"/>
      <c r="J807" s="333"/>
      <c r="K807" s="333"/>
      <c r="L807" s="333"/>
      <c r="M807" s="333"/>
      <c r="N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  <c r="AA807" s="333"/>
      <c r="AB807" s="333"/>
      <c r="AC807" s="333"/>
    </row>
    <row r="808" spans="4:29" ht="15.75" customHeight="1"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333"/>
      <c r="AA808" s="333"/>
      <c r="AB808" s="333"/>
      <c r="AC808" s="333"/>
    </row>
    <row r="809" spans="4:29" ht="15.75" customHeight="1">
      <c r="D809" s="333"/>
      <c r="E809" s="333"/>
      <c r="F809" s="333"/>
      <c r="G809" s="333"/>
      <c r="H809" s="333"/>
      <c r="I809" s="333"/>
      <c r="J809" s="333"/>
      <c r="K809" s="333"/>
      <c r="L809" s="333"/>
      <c r="M809" s="333"/>
      <c r="N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  <c r="AA809" s="333"/>
      <c r="AB809" s="333"/>
      <c r="AC809" s="333"/>
    </row>
    <row r="810" spans="4:29" ht="15.75" customHeight="1"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  <c r="AA810" s="333"/>
      <c r="AB810" s="333"/>
      <c r="AC810" s="333"/>
    </row>
    <row r="811" spans="4:29" ht="15.75" customHeight="1">
      <c r="D811" s="333"/>
      <c r="E811" s="333"/>
      <c r="F811" s="333"/>
      <c r="G811" s="333"/>
      <c r="H811" s="333"/>
      <c r="I811" s="333"/>
      <c r="J811" s="333"/>
      <c r="K811" s="333"/>
      <c r="L811" s="333"/>
      <c r="M811" s="333"/>
      <c r="N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  <c r="AA811" s="333"/>
      <c r="AB811" s="333"/>
      <c r="AC811" s="333"/>
    </row>
    <row r="812" spans="4:29" ht="15.75" customHeight="1"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333"/>
      <c r="AA812" s="333"/>
      <c r="AB812" s="333"/>
      <c r="AC812" s="333"/>
    </row>
    <row r="813" spans="4:29" ht="15.75" customHeight="1">
      <c r="D813" s="333"/>
      <c r="E813" s="333"/>
      <c r="F813" s="333"/>
      <c r="G813" s="333"/>
      <c r="H813" s="333"/>
      <c r="I813" s="333"/>
      <c r="J813" s="333"/>
      <c r="K813" s="333"/>
      <c r="L813" s="333"/>
      <c r="M813" s="333"/>
      <c r="N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333"/>
      <c r="AA813" s="333"/>
      <c r="AB813" s="333"/>
      <c r="AC813" s="333"/>
    </row>
    <row r="814" spans="4:29" ht="15.75" customHeight="1"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</row>
    <row r="815" spans="4:29" ht="15.75" customHeight="1">
      <c r="D815" s="333"/>
      <c r="E815" s="333"/>
      <c r="F815" s="333"/>
      <c r="G815" s="333"/>
      <c r="H815" s="333"/>
      <c r="I815" s="333"/>
      <c r="J815" s="333"/>
      <c r="K815" s="333"/>
      <c r="L815" s="333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</row>
    <row r="816" spans="4:29" ht="15.75" customHeight="1"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</row>
    <row r="817" spans="4:29" ht="15.75" customHeight="1">
      <c r="D817" s="333"/>
      <c r="E817" s="333"/>
      <c r="F817" s="333"/>
      <c r="G817" s="333"/>
      <c r="H817" s="333"/>
      <c r="I817" s="333"/>
      <c r="J817" s="333"/>
      <c r="K817" s="333"/>
      <c r="L817" s="333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</row>
    <row r="818" spans="4:29" ht="15.75" customHeight="1"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333"/>
      <c r="AA818" s="333"/>
      <c r="AB818" s="333"/>
      <c r="AC818" s="333"/>
    </row>
    <row r="819" spans="4:29" ht="15.75" customHeight="1">
      <c r="D819" s="333"/>
      <c r="E819" s="333"/>
      <c r="F819" s="333"/>
      <c r="G819" s="333"/>
      <c r="H819" s="333"/>
      <c r="I819" s="333"/>
      <c r="J819" s="333"/>
      <c r="K819" s="333"/>
      <c r="L819" s="333"/>
      <c r="M819" s="333"/>
      <c r="N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333"/>
      <c r="AA819" s="333"/>
      <c r="AB819" s="333"/>
      <c r="AC819" s="333"/>
    </row>
    <row r="820" spans="4:29" ht="15.75" customHeight="1"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  <c r="AA820" s="333"/>
      <c r="AB820" s="333"/>
      <c r="AC820" s="333"/>
    </row>
    <row r="821" spans="4:29" ht="15.75" customHeight="1">
      <c r="D821" s="333"/>
      <c r="E821" s="333"/>
      <c r="F821" s="333"/>
      <c r="G821" s="333"/>
      <c r="H821" s="333"/>
      <c r="I821" s="333"/>
      <c r="J821" s="333"/>
      <c r="K821" s="333"/>
      <c r="L821" s="333"/>
      <c r="M821" s="333"/>
      <c r="N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333"/>
      <c r="AA821" s="333"/>
      <c r="AB821" s="333"/>
      <c r="AC821" s="333"/>
    </row>
    <row r="822" spans="4:29" ht="15.75" customHeight="1"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333"/>
      <c r="AA822" s="333"/>
      <c r="AB822" s="333"/>
      <c r="AC822" s="333"/>
    </row>
    <row r="823" spans="4:29" ht="15.75" customHeight="1">
      <c r="D823" s="333"/>
      <c r="E823" s="333"/>
      <c r="F823" s="333"/>
      <c r="G823" s="333"/>
      <c r="H823" s="333"/>
      <c r="I823" s="333"/>
      <c r="J823" s="333"/>
      <c r="K823" s="333"/>
      <c r="L823" s="333"/>
      <c r="M823" s="333"/>
      <c r="N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333"/>
      <c r="AA823" s="333"/>
      <c r="AB823" s="333"/>
      <c r="AC823" s="333"/>
    </row>
    <row r="824" spans="4:29" ht="15.75" customHeight="1"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333"/>
      <c r="AA824" s="333"/>
      <c r="AB824" s="333"/>
      <c r="AC824" s="333"/>
    </row>
    <row r="825" spans="4:29" ht="15.75" customHeight="1">
      <c r="D825" s="333"/>
      <c r="E825" s="333"/>
      <c r="F825" s="333"/>
      <c r="G825" s="333"/>
      <c r="H825" s="333"/>
      <c r="I825" s="333"/>
      <c r="J825" s="333"/>
      <c r="K825" s="333"/>
      <c r="L825" s="333"/>
      <c r="M825" s="333"/>
      <c r="N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333"/>
      <c r="AA825" s="333"/>
      <c r="AB825" s="333"/>
      <c r="AC825" s="333"/>
    </row>
    <row r="826" spans="4:29" ht="15.75" customHeight="1"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333"/>
      <c r="AA826" s="333"/>
      <c r="AB826" s="333"/>
      <c r="AC826" s="333"/>
    </row>
    <row r="827" spans="4:29" ht="15.75" customHeight="1">
      <c r="D827" s="333"/>
      <c r="E827" s="333"/>
      <c r="F827" s="333"/>
      <c r="G827" s="333"/>
      <c r="H827" s="333"/>
      <c r="I827" s="333"/>
      <c r="J827" s="333"/>
      <c r="K827" s="333"/>
      <c r="L827" s="333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</row>
    <row r="828" spans="4:29" ht="15.75" customHeight="1"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</row>
    <row r="829" spans="4:29" ht="15.75" customHeight="1">
      <c r="D829" s="333"/>
      <c r="E829" s="333"/>
      <c r="F829" s="333"/>
      <c r="G829" s="333"/>
      <c r="H829" s="333"/>
      <c r="I829" s="333"/>
      <c r="J829" s="333"/>
      <c r="K829" s="333"/>
      <c r="L829" s="333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</row>
    <row r="830" spans="4:29" ht="15.75" customHeight="1"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</row>
    <row r="831" spans="4:29" ht="15.75" customHeight="1">
      <c r="D831" s="333"/>
      <c r="E831" s="333"/>
      <c r="F831" s="333"/>
      <c r="G831" s="333"/>
      <c r="H831" s="333"/>
      <c r="I831" s="333"/>
      <c r="J831" s="333"/>
      <c r="K831" s="333"/>
      <c r="L831" s="333"/>
      <c r="M831" s="333"/>
      <c r="N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333"/>
      <c r="AA831" s="333"/>
      <c r="AB831" s="333"/>
      <c r="AC831" s="333"/>
    </row>
    <row r="832" spans="4:29" ht="15.75" customHeight="1"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333"/>
      <c r="AA832" s="333"/>
      <c r="AB832" s="333"/>
      <c r="AC832" s="333"/>
    </row>
    <row r="833" spans="4:29" ht="15.75" customHeight="1">
      <c r="D833" s="333"/>
      <c r="E833" s="333"/>
      <c r="F833" s="333"/>
      <c r="G833" s="333"/>
      <c r="H833" s="333"/>
      <c r="I833" s="333"/>
      <c r="J833" s="333"/>
      <c r="K833" s="333"/>
      <c r="L833" s="333"/>
      <c r="M833" s="333"/>
      <c r="N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  <c r="AA833" s="333"/>
      <c r="AB833" s="333"/>
      <c r="AC833" s="333"/>
    </row>
    <row r="834" spans="4:29" ht="15.75" customHeight="1"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333"/>
      <c r="AA834" s="333"/>
      <c r="AB834" s="333"/>
      <c r="AC834" s="333"/>
    </row>
    <row r="835" spans="4:29" ht="15.75" customHeight="1">
      <c r="D835" s="333"/>
      <c r="E835" s="333"/>
      <c r="F835" s="333"/>
      <c r="G835" s="333"/>
      <c r="H835" s="333"/>
      <c r="I835" s="333"/>
      <c r="J835" s="333"/>
      <c r="K835" s="333"/>
      <c r="L835" s="333"/>
      <c r="M835" s="333"/>
      <c r="N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333"/>
      <c r="AA835" s="333"/>
      <c r="AB835" s="333"/>
      <c r="AC835" s="333"/>
    </row>
    <row r="836" spans="4:29" ht="15.75" customHeight="1"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333"/>
      <c r="AA836" s="333"/>
      <c r="AB836" s="333"/>
      <c r="AC836" s="333"/>
    </row>
    <row r="837" spans="4:29" ht="15.75" customHeight="1">
      <c r="D837" s="333"/>
      <c r="E837" s="333"/>
      <c r="F837" s="333"/>
      <c r="G837" s="333"/>
      <c r="H837" s="333"/>
      <c r="I837" s="333"/>
      <c r="J837" s="333"/>
      <c r="K837" s="333"/>
      <c r="L837" s="333"/>
      <c r="M837" s="333"/>
      <c r="N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333"/>
      <c r="AA837" s="333"/>
      <c r="AB837" s="333"/>
      <c r="AC837" s="333"/>
    </row>
    <row r="838" spans="4:29" ht="15.75" customHeight="1"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333"/>
      <c r="AA838" s="333"/>
      <c r="AB838" s="333"/>
      <c r="AC838" s="333"/>
    </row>
    <row r="839" spans="4:29" ht="15.75" customHeight="1">
      <c r="D839" s="333"/>
      <c r="E839" s="333"/>
      <c r="F839" s="333"/>
      <c r="G839" s="333"/>
      <c r="H839" s="333"/>
      <c r="I839" s="333"/>
      <c r="J839" s="333"/>
      <c r="K839" s="333"/>
      <c r="L839" s="333"/>
      <c r="M839" s="333"/>
      <c r="N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333"/>
      <c r="AA839" s="333"/>
      <c r="AB839" s="333"/>
      <c r="AC839" s="333"/>
    </row>
    <row r="840" spans="4:29" ht="15.75" customHeight="1"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</row>
    <row r="841" spans="4:29" ht="15.75" customHeight="1">
      <c r="D841" s="333"/>
      <c r="E841" s="333"/>
      <c r="F841" s="333"/>
      <c r="G841" s="333"/>
      <c r="H841" s="333"/>
      <c r="I841" s="333"/>
      <c r="J841" s="333"/>
      <c r="K841" s="333"/>
      <c r="L841" s="333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</row>
    <row r="842" spans="4:29" ht="15.75" customHeight="1"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</row>
    <row r="843" spans="4:29" ht="15.75" customHeight="1">
      <c r="D843" s="333"/>
      <c r="E843" s="333"/>
      <c r="F843" s="333"/>
      <c r="G843" s="333"/>
      <c r="H843" s="333"/>
      <c r="I843" s="333"/>
      <c r="J843" s="333"/>
      <c r="K843" s="333"/>
      <c r="L843" s="333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</row>
    <row r="844" spans="4:29" ht="15.75" customHeight="1"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333"/>
      <c r="AA844" s="333"/>
      <c r="AB844" s="333"/>
      <c r="AC844" s="333"/>
    </row>
    <row r="845" spans="4:29" ht="15.75" customHeight="1">
      <c r="D845" s="333"/>
      <c r="E845" s="333"/>
      <c r="F845" s="333"/>
      <c r="G845" s="333"/>
      <c r="H845" s="333"/>
      <c r="I845" s="333"/>
      <c r="J845" s="333"/>
      <c r="K845" s="333"/>
      <c r="L845" s="333"/>
      <c r="M845" s="333"/>
      <c r="N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333"/>
      <c r="AA845" s="333"/>
      <c r="AB845" s="333"/>
      <c r="AC845" s="333"/>
    </row>
    <row r="846" spans="4:29" ht="15.75" customHeight="1"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  <c r="AA846" s="333"/>
      <c r="AB846" s="333"/>
      <c r="AC846" s="333"/>
    </row>
    <row r="847" spans="4:29" ht="15.75" customHeight="1">
      <c r="D847" s="333"/>
      <c r="E847" s="333"/>
      <c r="F847" s="333"/>
      <c r="G847" s="333"/>
      <c r="H847" s="333"/>
      <c r="I847" s="333"/>
      <c r="J847" s="333"/>
      <c r="K847" s="333"/>
      <c r="L847" s="333"/>
      <c r="M847" s="333"/>
      <c r="N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333"/>
      <c r="AA847" s="333"/>
      <c r="AB847" s="333"/>
      <c r="AC847" s="333"/>
    </row>
    <row r="848" spans="4:29" ht="15.75" customHeight="1"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333"/>
      <c r="AA848" s="333"/>
      <c r="AB848" s="333"/>
      <c r="AC848" s="333"/>
    </row>
    <row r="849" spans="4:29" ht="15.75" customHeight="1">
      <c r="D849" s="333"/>
      <c r="E849" s="333"/>
      <c r="F849" s="333"/>
      <c r="G849" s="333"/>
      <c r="H849" s="333"/>
      <c r="I849" s="333"/>
      <c r="J849" s="333"/>
      <c r="K849" s="333"/>
      <c r="L849" s="333"/>
      <c r="M849" s="333"/>
      <c r="N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333"/>
      <c r="AA849" s="333"/>
      <c r="AB849" s="333"/>
      <c r="AC849" s="333"/>
    </row>
    <row r="850" spans="4:29" ht="15.75" customHeight="1"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333"/>
      <c r="AA850" s="333"/>
      <c r="AB850" s="333"/>
      <c r="AC850" s="333"/>
    </row>
    <row r="851" spans="4:29" ht="15.75" customHeight="1">
      <c r="D851" s="333"/>
      <c r="E851" s="333"/>
      <c r="F851" s="333"/>
      <c r="G851" s="333"/>
      <c r="H851" s="333"/>
      <c r="I851" s="333"/>
      <c r="J851" s="333"/>
      <c r="K851" s="333"/>
      <c r="L851" s="333"/>
      <c r="M851" s="333"/>
      <c r="N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333"/>
      <c r="AA851" s="333"/>
      <c r="AB851" s="333"/>
      <c r="AC851" s="333"/>
    </row>
    <row r="852" spans="4:29" ht="15.75" customHeight="1"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333"/>
      <c r="AA852" s="333"/>
      <c r="AB852" s="333"/>
      <c r="AC852" s="333"/>
    </row>
    <row r="853" spans="4:29" ht="15.75" customHeight="1">
      <c r="D853" s="333"/>
      <c r="E853" s="333"/>
      <c r="F853" s="333"/>
      <c r="G853" s="333"/>
      <c r="H853" s="333"/>
      <c r="I853" s="333"/>
      <c r="J853" s="333"/>
      <c r="K853" s="333"/>
      <c r="L853" s="333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</row>
    <row r="854" spans="4:29" ht="15.75" customHeight="1"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</row>
    <row r="855" spans="4:29" ht="15.75" customHeight="1">
      <c r="D855" s="333"/>
      <c r="E855" s="333"/>
      <c r="F855" s="333"/>
      <c r="G855" s="333"/>
      <c r="H855" s="333"/>
      <c r="I855" s="333"/>
      <c r="J855" s="333"/>
      <c r="K855" s="333"/>
      <c r="L855" s="333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</row>
    <row r="856" spans="4:29" ht="15.75" customHeight="1"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</row>
    <row r="857" spans="4:29" ht="15.75" customHeight="1">
      <c r="D857" s="333"/>
      <c r="E857" s="333"/>
      <c r="F857" s="333"/>
      <c r="G857" s="333"/>
      <c r="H857" s="333"/>
      <c r="I857" s="333"/>
      <c r="J857" s="333"/>
      <c r="K857" s="333"/>
      <c r="L857" s="333"/>
      <c r="M857" s="333"/>
      <c r="N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333"/>
      <c r="AA857" s="333"/>
      <c r="AB857" s="333"/>
      <c r="AC857" s="333"/>
    </row>
    <row r="858" spans="4:29" ht="15.75" customHeight="1"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333"/>
      <c r="AA858" s="333"/>
      <c r="AB858" s="333"/>
      <c r="AC858" s="333"/>
    </row>
    <row r="859" spans="4:29" ht="15.75" customHeight="1">
      <c r="D859" s="333"/>
      <c r="E859" s="333"/>
      <c r="F859" s="333"/>
      <c r="G859" s="333"/>
      <c r="H859" s="333"/>
      <c r="I859" s="333"/>
      <c r="J859" s="333"/>
      <c r="K859" s="333"/>
      <c r="L859" s="333"/>
      <c r="M859" s="333"/>
      <c r="N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  <c r="AA859" s="333"/>
      <c r="AB859" s="333"/>
      <c r="AC859" s="333"/>
    </row>
    <row r="860" spans="4:29" ht="15.75" customHeight="1"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333"/>
      <c r="AA860" s="333"/>
      <c r="AB860" s="333"/>
      <c r="AC860" s="333"/>
    </row>
    <row r="861" spans="4:29" ht="15.75" customHeight="1">
      <c r="D861" s="333"/>
      <c r="E861" s="333"/>
      <c r="F861" s="333"/>
      <c r="G861" s="333"/>
      <c r="H861" s="333"/>
      <c r="I861" s="333"/>
      <c r="J861" s="333"/>
      <c r="K861" s="333"/>
      <c r="L861" s="333"/>
      <c r="M861" s="333"/>
      <c r="N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333"/>
      <c r="AA861" s="333"/>
      <c r="AB861" s="333"/>
      <c r="AC861" s="333"/>
    </row>
    <row r="862" spans="4:29" ht="15.75" customHeight="1"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333"/>
      <c r="AA862" s="333"/>
      <c r="AB862" s="333"/>
      <c r="AC862" s="333"/>
    </row>
    <row r="863" spans="4:29" ht="15.75" customHeight="1">
      <c r="D863" s="333"/>
      <c r="E863" s="333"/>
      <c r="F863" s="333"/>
      <c r="G863" s="333"/>
      <c r="H863" s="333"/>
      <c r="I863" s="333"/>
      <c r="J863" s="333"/>
      <c r="K863" s="333"/>
      <c r="L863" s="333"/>
      <c r="M863" s="333"/>
      <c r="N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333"/>
      <c r="AA863" s="333"/>
      <c r="AB863" s="333"/>
      <c r="AC863" s="333"/>
    </row>
    <row r="864" spans="4:29" ht="15.75" customHeight="1"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333"/>
      <c r="AA864" s="333"/>
      <c r="AB864" s="333"/>
      <c r="AC864" s="333"/>
    </row>
    <row r="865" spans="4:29" ht="15.75" customHeight="1">
      <c r="D865" s="333"/>
      <c r="E865" s="333"/>
      <c r="F865" s="333"/>
      <c r="G865" s="333"/>
      <c r="H865" s="333"/>
      <c r="I865" s="333"/>
      <c r="J865" s="333"/>
      <c r="K865" s="333"/>
      <c r="L865" s="333"/>
      <c r="M865" s="333"/>
      <c r="N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333"/>
      <c r="AA865" s="333"/>
      <c r="AB865" s="333"/>
      <c r="AC865" s="333"/>
    </row>
    <row r="866" spans="4:29" ht="15.75" customHeight="1"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</row>
    <row r="867" spans="4:29" ht="15.75" customHeight="1">
      <c r="D867" s="333"/>
      <c r="E867" s="333"/>
      <c r="F867" s="333"/>
      <c r="G867" s="333"/>
      <c r="H867" s="333"/>
      <c r="I867" s="333"/>
      <c r="J867" s="333"/>
      <c r="K867" s="333"/>
      <c r="L867" s="333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</row>
    <row r="868" spans="4:29" ht="15.75" customHeight="1"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</row>
    <row r="869" spans="4:29" ht="15.75" customHeight="1">
      <c r="D869" s="333"/>
      <c r="E869" s="333"/>
      <c r="F869" s="333"/>
      <c r="G869" s="333"/>
      <c r="H869" s="333"/>
      <c r="I869" s="333"/>
      <c r="J869" s="333"/>
      <c r="K869" s="333"/>
      <c r="L869" s="333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</row>
    <row r="870" spans="4:29" ht="15.75" customHeight="1"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333"/>
      <c r="AA870" s="333"/>
      <c r="AB870" s="333"/>
      <c r="AC870" s="333"/>
    </row>
    <row r="871" spans="4:29" ht="15.75" customHeight="1">
      <c r="D871" s="333"/>
      <c r="E871" s="333"/>
      <c r="F871" s="333"/>
      <c r="G871" s="333"/>
      <c r="H871" s="333"/>
      <c r="I871" s="333"/>
      <c r="J871" s="333"/>
      <c r="K871" s="333"/>
      <c r="L871" s="333"/>
      <c r="M871" s="333"/>
      <c r="N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333"/>
      <c r="AA871" s="333"/>
      <c r="AB871" s="333"/>
      <c r="AC871" s="333"/>
    </row>
    <row r="872" spans="4:29" ht="15.75" customHeight="1"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  <c r="AA872" s="333"/>
      <c r="AB872" s="333"/>
      <c r="AC872" s="333"/>
    </row>
    <row r="873" spans="4:29" ht="15.75" customHeight="1">
      <c r="D873" s="333"/>
      <c r="E873" s="333"/>
      <c r="F873" s="333"/>
      <c r="G873" s="333"/>
      <c r="H873" s="333"/>
      <c r="I873" s="333"/>
      <c r="J873" s="333"/>
      <c r="K873" s="333"/>
      <c r="L873" s="333"/>
      <c r="M873" s="333"/>
      <c r="N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333"/>
      <c r="AA873" s="333"/>
      <c r="AB873" s="333"/>
      <c r="AC873" s="333"/>
    </row>
    <row r="874" spans="4:29" ht="15.75" customHeight="1"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333"/>
      <c r="AA874" s="333"/>
      <c r="AB874" s="333"/>
      <c r="AC874" s="333"/>
    </row>
    <row r="875" spans="4:29" ht="15.75" customHeight="1">
      <c r="D875" s="333"/>
      <c r="E875" s="333"/>
      <c r="F875" s="333"/>
      <c r="G875" s="333"/>
      <c r="H875" s="333"/>
      <c r="I875" s="333"/>
      <c r="J875" s="333"/>
      <c r="K875" s="333"/>
      <c r="L875" s="333"/>
      <c r="M875" s="333"/>
      <c r="N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333"/>
      <c r="AA875" s="333"/>
      <c r="AB875" s="333"/>
      <c r="AC875" s="333"/>
    </row>
    <row r="876" spans="4:29" ht="15.75" customHeight="1"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333"/>
      <c r="AA876" s="333"/>
      <c r="AB876" s="333"/>
      <c r="AC876" s="333"/>
    </row>
    <row r="877" spans="4:29" ht="15.75" customHeight="1">
      <c r="D877" s="333"/>
      <c r="E877" s="333"/>
      <c r="F877" s="333"/>
      <c r="G877" s="333"/>
      <c r="H877" s="333"/>
      <c r="I877" s="333"/>
      <c r="J877" s="333"/>
      <c r="K877" s="333"/>
      <c r="L877" s="333"/>
      <c r="M877" s="333"/>
      <c r="N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333"/>
      <c r="AA877" s="333"/>
      <c r="AB877" s="333"/>
      <c r="AC877" s="333"/>
    </row>
    <row r="878" spans="4:29" ht="15.75" customHeight="1"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333"/>
      <c r="AA878" s="333"/>
      <c r="AB878" s="333"/>
      <c r="AC878" s="333"/>
    </row>
    <row r="879" spans="4:29" ht="15.75" customHeight="1">
      <c r="D879" s="333"/>
      <c r="E879" s="333"/>
      <c r="F879" s="333"/>
      <c r="G879" s="333"/>
      <c r="H879" s="333"/>
      <c r="I879" s="333"/>
      <c r="J879" s="333"/>
      <c r="K879" s="333"/>
      <c r="L879" s="333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</row>
    <row r="880" spans="4:29" ht="15.75" customHeight="1">
      <c r="D880" s="333"/>
      <c r="E880" s="333"/>
      <c r="F880" s="333"/>
      <c r="G880" s="333"/>
      <c r="H880" s="333"/>
      <c r="I880" s="333"/>
      <c r="J880" s="333"/>
      <c r="K880" s="333"/>
      <c r="L880" s="333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</row>
    <row r="881" spans="4:29" ht="15.75" customHeight="1">
      <c r="D881" s="333"/>
      <c r="E881" s="333"/>
      <c r="F881" s="333"/>
      <c r="G881" s="333"/>
      <c r="H881" s="333"/>
      <c r="I881" s="333"/>
      <c r="J881" s="333"/>
      <c r="K881" s="333"/>
      <c r="L881" s="333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</row>
    <row r="882" spans="4:29" ht="15.75" customHeight="1">
      <c r="D882" s="333"/>
      <c r="E882" s="333"/>
      <c r="F882" s="333"/>
      <c r="G882" s="333"/>
      <c r="H882" s="333"/>
      <c r="I882" s="333"/>
      <c r="J882" s="333"/>
      <c r="K882" s="333"/>
      <c r="L882" s="333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</row>
    <row r="883" spans="4:29" ht="15.75" customHeight="1">
      <c r="D883" s="333"/>
      <c r="E883" s="333"/>
      <c r="F883" s="333"/>
      <c r="G883" s="333"/>
      <c r="H883" s="333"/>
      <c r="I883" s="333"/>
      <c r="J883" s="333"/>
      <c r="K883" s="333"/>
      <c r="L883" s="333"/>
      <c r="M883" s="333"/>
      <c r="N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333"/>
      <c r="AA883" s="333"/>
      <c r="AB883" s="333"/>
      <c r="AC883" s="333"/>
    </row>
    <row r="884" spans="4:29" ht="15.75" customHeight="1">
      <c r="D884" s="333"/>
      <c r="E884" s="333"/>
      <c r="F884" s="333"/>
      <c r="G884" s="333"/>
      <c r="H884" s="333"/>
      <c r="I884" s="333"/>
      <c r="J884" s="333"/>
      <c r="K884" s="333"/>
      <c r="L884" s="333"/>
      <c r="M884" s="333"/>
      <c r="N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333"/>
      <c r="AA884" s="333"/>
      <c r="AB884" s="333"/>
      <c r="AC884" s="333"/>
    </row>
    <row r="885" spans="4:29" ht="15.75" customHeight="1">
      <c r="D885" s="333"/>
      <c r="E885" s="333"/>
      <c r="F885" s="333"/>
      <c r="G885" s="333"/>
      <c r="H885" s="333"/>
      <c r="I885" s="333"/>
      <c r="J885" s="333"/>
      <c r="K885" s="333"/>
      <c r="L885" s="333"/>
      <c r="M885" s="333"/>
      <c r="N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  <c r="AA885" s="333"/>
      <c r="AB885" s="333"/>
      <c r="AC885" s="333"/>
    </row>
    <row r="886" spans="4:29" ht="15.75" customHeight="1"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333"/>
      <c r="AA886" s="333"/>
      <c r="AB886" s="333"/>
      <c r="AC886" s="333"/>
    </row>
    <row r="887" spans="4:29" ht="15.75" customHeight="1">
      <c r="D887" s="333"/>
      <c r="E887" s="333"/>
      <c r="F887" s="333"/>
      <c r="G887" s="333"/>
      <c r="H887" s="333"/>
      <c r="I887" s="333"/>
      <c r="J887" s="333"/>
      <c r="K887" s="333"/>
      <c r="L887" s="333"/>
      <c r="M887" s="333"/>
      <c r="N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333"/>
      <c r="AA887" s="333"/>
      <c r="AB887" s="333"/>
      <c r="AC887" s="333"/>
    </row>
    <row r="888" spans="4:29" ht="15.75" customHeight="1"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333"/>
      <c r="AA888" s="333"/>
      <c r="AB888" s="333"/>
      <c r="AC888" s="333"/>
    </row>
    <row r="889" spans="4:29" ht="15.75" customHeight="1">
      <c r="D889" s="333"/>
      <c r="E889" s="333"/>
      <c r="F889" s="333"/>
      <c r="G889" s="333"/>
      <c r="H889" s="333"/>
      <c r="I889" s="333"/>
      <c r="J889" s="333"/>
      <c r="K889" s="333"/>
      <c r="L889" s="333"/>
      <c r="M889" s="333"/>
      <c r="N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333"/>
      <c r="AA889" s="333"/>
      <c r="AB889" s="333"/>
      <c r="AC889" s="333"/>
    </row>
    <row r="890" spans="4:29" ht="15.75" customHeight="1"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333"/>
      <c r="AA890" s="333"/>
      <c r="AB890" s="333"/>
      <c r="AC890" s="333"/>
    </row>
    <row r="891" spans="4:29" ht="15.75" customHeight="1">
      <c r="D891" s="333"/>
      <c r="E891" s="333"/>
      <c r="F891" s="333"/>
      <c r="G891" s="333"/>
      <c r="H891" s="333"/>
      <c r="I891" s="333"/>
      <c r="J891" s="333"/>
      <c r="K891" s="333"/>
      <c r="L891" s="333"/>
      <c r="M891" s="333"/>
      <c r="N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333"/>
      <c r="AA891" s="333"/>
      <c r="AB891" s="333"/>
      <c r="AC891" s="333"/>
    </row>
    <row r="892" spans="4:29" ht="15.75" customHeight="1"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</row>
    <row r="893" spans="4:29" ht="15.75" customHeight="1">
      <c r="D893" s="333"/>
      <c r="E893" s="333"/>
      <c r="F893" s="333"/>
      <c r="G893" s="333"/>
      <c r="H893" s="333"/>
      <c r="I893" s="333"/>
      <c r="J893" s="333"/>
      <c r="K893" s="333"/>
      <c r="L893" s="333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</row>
    <row r="894" spans="4:29" ht="15.75" customHeight="1"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</row>
    <row r="895" spans="4:29" ht="15.75" customHeight="1">
      <c r="D895" s="333"/>
      <c r="E895" s="333"/>
      <c r="F895" s="333"/>
      <c r="G895" s="333"/>
      <c r="H895" s="333"/>
      <c r="I895" s="333"/>
      <c r="J895" s="333"/>
      <c r="K895" s="333"/>
      <c r="L895" s="333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</row>
    <row r="896" spans="4:29" ht="15.75" customHeight="1"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333"/>
      <c r="AA896" s="333"/>
      <c r="AB896" s="333"/>
      <c r="AC896" s="333"/>
    </row>
    <row r="897" spans="4:29" ht="15.75" customHeight="1">
      <c r="D897" s="333"/>
      <c r="E897" s="333"/>
      <c r="F897" s="333"/>
      <c r="G897" s="333"/>
      <c r="H897" s="333"/>
      <c r="I897" s="333"/>
      <c r="J897" s="333"/>
      <c r="K897" s="333"/>
      <c r="L897" s="333"/>
      <c r="M897" s="333"/>
      <c r="N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333"/>
      <c r="AA897" s="333"/>
      <c r="AB897" s="333"/>
      <c r="AC897" s="333"/>
    </row>
    <row r="898" spans="4:29" ht="15.75" customHeight="1"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  <c r="AA898" s="333"/>
      <c r="AB898" s="333"/>
      <c r="AC898" s="333"/>
    </row>
    <row r="899" spans="4:29" ht="15.75" customHeight="1">
      <c r="D899" s="333"/>
      <c r="E899" s="333"/>
      <c r="F899" s="333"/>
      <c r="G899" s="333"/>
      <c r="H899" s="333"/>
      <c r="I899" s="333"/>
      <c r="J899" s="333"/>
      <c r="K899" s="333"/>
      <c r="L899" s="333"/>
      <c r="M899" s="333"/>
      <c r="N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333"/>
      <c r="AA899" s="333"/>
      <c r="AB899" s="333"/>
      <c r="AC899" s="333"/>
    </row>
    <row r="900" spans="4:29" ht="15.75" customHeight="1"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333"/>
      <c r="AA900" s="333"/>
      <c r="AB900" s="333"/>
      <c r="AC900" s="333"/>
    </row>
    <row r="901" spans="4:29" ht="15.75" customHeight="1">
      <c r="D901" s="333"/>
      <c r="E901" s="333"/>
      <c r="F901" s="333"/>
      <c r="G901" s="333"/>
      <c r="H901" s="333"/>
      <c r="I901" s="333"/>
      <c r="J901" s="333"/>
      <c r="K901" s="333"/>
      <c r="L901" s="333"/>
      <c r="M901" s="333"/>
      <c r="N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333"/>
      <c r="AA901" s="333"/>
      <c r="AB901" s="333"/>
      <c r="AC901" s="333"/>
    </row>
    <row r="902" spans="4:29" ht="15.75" customHeight="1"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333"/>
      <c r="AA902" s="333"/>
      <c r="AB902" s="333"/>
      <c r="AC902" s="333"/>
    </row>
    <row r="903" spans="4:29" ht="15.75" customHeight="1">
      <c r="D903" s="333"/>
      <c r="E903" s="333"/>
      <c r="F903" s="333"/>
      <c r="G903" s="333"/>
      <c r="H903" s="333"/>
      <c r="I903" s="333"/>
      <c r="J903" s="333"/>
      <c r="K903" s="333"/>
      <c r="L903" s="333"/>
      <c r="M903" s="333"/>
      <c r="N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333"/>
      <c r="AA903" s="333"/>
      <c r="AB903" s="333"/>
      <c r="AC903" s="333"/>
    </row>
    <row r="904" spans="4:29" ht="15.75" customHeight="1"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333"/>
      <c r="AA904" s="333"/>
      <c r="AB904" s="333"/>
      <c r="AC904" s="333"/>
    </row>
    <row r="905" spans="4:29" ht="15.75" customHeight="1">
      <c r="D905" s="333"/>
      <c r="E905" s="333"/>
      <c r="F905" s="333"/>
      <c r="G905" s="333"/>
      <c r="H905" s="333"/>
      <c r="I905" s="333"/>
      <c r="J905" s="333"/>
      <c r="K905" s="333"/>
      <c r="L905" s="333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</row>
    <row r="906" spans="4:29" ht="15.75" customHeight="1"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</row>
    <row r="907" spans="4:29" ht="15.75" customHeight="1">
      <c r="D907" s="333"/>
      <c r="E907" s="333"/>
      <c r="F907" s="333"/>
      <c r="G907" s="333"/>
      <c r="H907" s="333"/>
      <c r="I907" s="333"/>
      <c r="J907" s="333"/>
      <c r="K907" s="333"/>
      <c r="L907" s="333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</row>
    <row r="908" spans="4:29" ht="15.75" customHeight="1"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</row>
    <row r="909" spans="4:29" ht="15.75" customHeight="1">
      <c r="D909" s="333"/>
      <c r="E909" s="333"/>
      <c r="F909" s="333"/>
      <c r="G909" s="333"/>
      <c r="H909" s="333"/>
      <c r="I909" s="333"/>
      <c r="J909" s="333"/>
      <c r="K909" s="333"/>
      <c r="L909" s="333"/>
      <c r="M909" s="333"/>
      <c r="N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333"/>
      <c r="AA909" s="333"/>
      <c r="AB909" s="333"/>
      <c r="AC909" s="333"/>
    </row>
    <row r="910" spans="4:29" ht="15.75" customHeight="1"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333"/>
      <c r="AA910" s="333"/>
      <c r="AB910" s="333"/>
      <c r="AC910" s="333"/>
    </row>
    <row r="911" spans="4:29" ht="15.75" customHeight="1">
      <c r="D911" s="333"/>
      <c r="E911" s="333"/>
      <c r="F911" s="333"/>
      <c r="G911" s="333"/>
      <c r="H911" s="333"/>
      <c r="I911" s="333"/>
      <c r="J911" s="333"/>
      <c r="K911" s="333"/>
      <c r="L911" s="333"/>
      <c r="M911" s="333"/>
      <c r="N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  <c r="AA911" s="333"/>
      <c r="AB911" s="333"/>
      <c r="AC911" s="333"/>
    </row>
    <row r="912" spans="4:29" ht="15.75" customHeight="1"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333"/>
      <c r="AA912" s="333"/>
      <c r="AB912" s="333"/>
      <c r="AC912" s="333"/>
    </row>
    <row r="913" spans="4:29" ht="15.75" customHeight="1">
      <c r="D913" s="333"/>
      <c r="E913" s="333"/>
      <c r="F913" s="333"/>
      <c r="G913" s="333"/>
      <c r="H913" s="333"/>
      <c r="I913" s="333"/>
      <c r="J913" s="333"/>
      <c r="K913" s="333"/>
      <c r="L913" s="333"/>
      <c r="M913" s="333"/>
      <c r="N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333"/>
      <c r="AA913" s="333"/>
      <c r="AB913" s="333"/>
      <c r="AC913" s="333"/>
    </row>
    <row r="914" spans="4:29" ht="15.75" customHeight="1"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333"/>
      <c r="AA914" s="333"/>
      <c r="AB914" s="333"/>
      <c r="AC914" s="333"/>
    </row>
    <row r="915" spans="4:29" ht="15.75" customHeight="1">
      <c r="D915" s="333"/>
      <c r="E915" s="333"/>
      <c r="F915" s="333"/>
      <c r="G915" s="333"/>
      <c r="H915" s="333"/>
      <c r="I915" s="333"/>
      <c r="J915" s="333"/>
      <c r="K915" s="333"/>
      <c r="L915" s="333"/>
      <c r="M915" s="333"/>
      <c r="N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333"/>
      <c r="AA915" s="333"/>
      <c r="AB915" s="333"/>
      <c r="AC915" s="333"/>
    </row>
    <row r="916" spans="4:29" ht="15.75" customHeight="1"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333"/>
      <c r="AA916" s="333"/>
      <c r="AB916" s="333"/>
      <c r="AC916" s="333"/>
    </row>
    <row r="917" spans="4:29" ht="15.75" customHeight="1">
      <c r="D917" s="333"/>
      <c r="E917" s="333"/>
      <c r="F917" s="333"/>
      <c r="G917" s="333"/>
      <c r="H917" s="333"/>
      <c r="I917" s="333"/>
      <c r="J917" s="333"/>
      <c r="K917" s="333"/>
      <c r="L917" s="333"/>
      <c r="M917" s="333"/>
      <c r="N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333"/>
      <c r="AA917" s="333"/>
      <c r="AB917" s="333"/>
      <c r="AC917" s="333"/>
    </row>
    <row r="918" spans="4:29" ht="15.75" customHeight="1"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</row>
    <row r="919" spans="4:29" ht="15.75" customHeight="1">
      <c r="D919" s="333"/>
      <c r="E919" s="333"/>
      <c r="F919" s="333"/>
      <c r="G919" s="333"/>
      <c r="H919" s="333"/>
      <c r="I919" s="333"/>
      <c r="J919" s="333"/>
      <c r="K919" s="333"/>
      <c r="L919" s="333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</row>
    <row r="920" spans="4:29" ht="15.75" customHeight="1"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</row>
    <row r="921" spans="4:29" ht="15.75" customHeight="1">
      <c r="D921" s="333"/>
      <c r="E921" s="333"/>
      <c r="F921" s="333"/>
      <c r="G921" s="333"/>
      <c r="H921" s="333"/>
      <c r="I921" s="333"/>
      <c r="J921" s="333"/>
      <c r="K921" s="333"/>
      <c r="L921" s="333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</row>
    <row r="922" spans="4:29" ht="15.75" customHeight="1"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333"/>
      <c r="AA922" s="333"/>
      <c r="AB922" s="333"/>
      <c r="AC922" s="333"/>
    </row>
    <row r="923" spans="4:29" ht="15.75" customHeight="1">
      <c r="D923" s="333"/>
      <c r="E923" s="333"/>
      <c r="F923" s="333"/>
      <c r="G923" s="333"/>
      <c r="H923" s="333"/>
      <c r="I923" s="333"/>
      <c r="J923" s="333"/>
      <c r="K923" s="333"/>
      <c r="L923" s="333"/>
      <c r="M923" s="333"/>
      <c r="N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333"/>
      <c r="AA923" s="333"/>
      <c r="AB923" s="333"/>
      <c r="AC923" s="333"/>
    </row>
    <row r="924" spans="4:29" ht="15.75" customHeight="1"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  <c r="AA924" s="333"/>
      <c r="AB924" s="333"/>
      <c r="AC924" s="333"/>
    </row>
    <row r="925" spans="4:29" ht="15.75" customHeight="1">
      <c r="D925" s="333"/>
      <c r="E925" s="333"/>
      <c r="F925" s="333"/>
      <c r="G925" s="333"/>
      <c r="H925" s="333"/>
      <c r="I925" s="333"/>
      <c r="J925" s="333"/>
      <c r="K925" s="333"/>
      <c r="L925" s="333"/>
      <c r="M925" s="333"/>
      <c r="N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333"/>
      <c r="AA925" s="333"/>
      <c r="AB925" s="333"/>
      <c r="AC925" s="333"/>
    </row>
    <row r="926" spans="4:29" ht="15.75" customHeight="1"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333"/>
      <c r="AA926" s="333"/>
      <c r="AB926" s="333"/>
      <c r="AC926" s="333"/>
    </row>
    <row r="927" spans="4:29" ht="15.75" customHeight="1">
      <c r="D927" s="333"/>
      <c r="E927" s="333"/>
      <c r="F927" s="333"/>
      <c r="G927" s="333"/>
      <c r="H927" s="333"/>
      <c r="I927" s="333"/>
      <c r="J927" s="333"/>
      <c r="K927" s="333"/>
      <c r="L927" s="333"/>
      <c r="M927" s="333"/>
      <c r="N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333"/>
      <c r="AA927" s="333"/>
      <c r="AB927" s="333"/>
      <c r="AC927" s="333"/>
    </row>
    <row r="928" spans="4:29" ht="15.75" customHeight="1"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333"/>
      <c r="AA928" s="333"/>
      <c r="AB928" s="333"/>
      <c r="AC928" s="333"/>
    </row>
    <row r="929" spans="4:29" ht="15.75" customHeight="1">
      <c r="D929" s="333"/>
      <c r="E929" s="333"/>
      <c r="F929" s="333"/>
      <c r="G929" s="333"/>
      <c r="H929" s="333"/>
      <c r="I929" s="333"/>
      <c r="J929" s="333"/>
      <c r="K929" s="333"/>
      <c r="L929" s="333"/>
      <c r="M929" s="333"/>
      <c r="N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333"/>
      <c r="AA929" s="333"/>
      <c r="AB929" s="333"/>
      <c r="AC929" s="333"/>
    </row>
    <row r="930" spans="4:29" ht="15.75" customHeight="1"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333"/>
      <c r="AA930" s="333"/>
      <c r="AB930" s="333"/>
      <c r="AC930" s="333"/>
    </row>
    <row r="931" spans="4:29" ht="15.75" customHeight="1">
      <c r="D931" s="333"/>
      <c r="E931" s="333"/>
      <c r="F931" s="333"/>
      <c r="G931" s="333"/>
      <c r="H931" s="333"/>
      <c r="I931" s="333"/>
      <c r="J931" s="333"/>
      <c r="K931" s="333"/>
      <c r="L931" s="333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</row>
    <row r="932" spans="4:29" ht="15.75" customHeight="1">
      <c r="D932" s="333"/>
      <c r="E932" s="333"/>
      <c r="F932" s="333"/>
      <c r="G932" s="333"/>
      <c r="H932" s="333"/>
      <c r="I932" s="333"/>
      <c r="J932" s="333"/>
      <c r="K932" s="333"/>
      <c r="L932" s="333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</row>
    <row r="933" spans="4:29" ht="15.75" customHeight="1">
      <c r="D933" s="333"/>
      <c r="E933" s="333"/>
      <c r="F933" s="333"/>
      <c r="G933" s="333"/>
      <c r="H933" s="333"/>
      <c r="I933" s="333"/>
      <c r="J933" s="333"/>
      <c r="K933" s="333"/>
      <c r="L933" s="333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</row>
    <row r="934" spans="4:29" ht="15.75" customHeight="1"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</row>
    <row r="935" spans="4:29" ht="15.75" customHeight="1">
      <c r="D935" s="333"/>
      <c r="E935" s="333"/>
      <c r="F935" s="333"/>
      <c r="G935" s="333"/>
      <c r="H935" s="333"/>
      <c r="I935" s="333"/>
      <c r="J935" s="333"/>
      <c r="K935" s="333"/>
      <c r="L935" s="333"/>
      <c r="M935" s="333"/>
      <c r="N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333"/>
      <c r="AA935" s="333"/>
      <c r="AB935" s="333"/>
      <c r="AC935" s="333"/>
    </row>
    <row r="936" spans="4:29" ht="15.75" customHeight="1"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333"/>
      <c r="AA936" s="333"/>
      <c r="AB936" s="333"/>
      <c r="AC936" s="333"/>
    </row>
    <row r="937" spans="4:29" ht="15.75" customHeight="1">
      <c r="D937" s="333"/>
      <c r="E937" s="333"/>
      <c r="F937" s="333"/>
      <c r="G937" s="333"/>
      <c r="H937" s="333"/>
      <c r="I937" s="333"/>
      <c r="J937" s="333"/>
      <c r="K937" s="333"/>
      <c r="L937" s="333"/>
      <c r="M937" s="333"/>
      <c r="N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  <c r="AA937" s="333"/>
      <c r="AB937" s="333"/>
      <c r="AC937" s="333"/>
    </row>
    <row r="938" spans="4:29" ht="15.75" customHeight="1"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333"/>
      <c r="AA938" s="333"/>
      <c r="AB938" s="333"/>
      <c r="AC938" s="333"/>
    </row>
    <row r="939" spans="4:29" ht="15.75" customHeight="1">
      <c r="D939" s="333"/>
      <c r="E939" s="333"/>
      <c r="F939" s="333"/>
      <c r="G939" s="333"/>
      <c r="H939" s="333"/>
      <c r="I939" s="333"/>
      <c r="J939" s="333"/>
      <c r="K939" s="333"/>
      <c r="L939" s="333"/>
      <c r="M939" s="333"/>
      <c r="N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333"/>
      <c r="AA939" s="333"/>
      <c r="AB939" s="333"/>
      <c r="AC939" s="333"/>
    </row>
    <row r="940" spans="4:29" ht="15.75" customHeight="1"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333"/>
      <c r="AA940" s="333"/>
      <c r="AB940" s="333"/>
      <c r="AC940" s="333"/>
    </row>
    <row r="941" spans="4:29" ht="15.75" customHeight="1">
      <c r="D941" s="333"/>
      <c r="E941" s="333"/>
      <c r="F941" s="333"/>
      <c r="G941" s="333"/>
      <c r="H941" s="333"/>
      <c r="I941" s="333"/>
      <c r="J941" s="333"/>
      <c r="K941" s="333"/>
      <c r="L941" s="333"/>
      <c r="M941" s="333"/>
      <c r="N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333"/>
      <c r="AA941" s="333"/>
      <c r="AB941" s="333"/>
      <c r="AC941" s="333"/>
    </row>
    <row r="942" spans="4:29" ht="15.75" customHeight="1"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333"/>
      <c r="AA942" s="333"/>
      <c r="AB942" s="333"/>
      <c r="AC942" s="333"/>
    </row>
    <row r="943" spans="4:29" ht="15.75" customHeight="1">
      <c r="D943" s="333"/>
      <c r="E943" s="333"/>
      <c r="F943" s="333"/>
      <c r="G943" s="333"/>
      <c r="H943" s="333"/>
      <c r="I943" s="333"/>
      <c r="J943" s="333"/>
      <c r="K943" s="333"/>
      <c r="L943" s="333"/>
      <c r="M943" s="333"/>
      <c r="N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333"/>
      <c r="AA943" s="333"/>
      <c r="AB943" s="333"/>
      <c r="AC943" s="333"/>
    </row>
    <row r="944" spans="4:29" ht="15.75" customHeight="1"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</row>
    <row r="945" spans="4:29" ht="15.75" customHeight="1">
      <c r="D945" s="333"/>
      <c r="E945" s="333"/>
      <c r="F945" s="333"/>
      <c r="G945" s="333"/>
      <c r="H945" s="333"/>
      <c r="I945" s="333"/>
      <c r="J945" s="333"/>
      <c r="K945" s="333"/>
      <c r="L945" s="333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</row>
    <row r="946" spans="4:29" ht="15.75" customHeight="1"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</row>
    <row r="947" spans="4:29" ht="15.75" customHeight="1">
      <c r="D947" s="333"/>
      <c r="E947" s="333"/>
      <c r="F947" s="333"/>
      <c r="G947" s="333"/>
      <c r="H947" s="333"/>
      <c r="I947" s="333"/>
      <c r="J947" s="333"/>
      <c r="K947" s="333"/>
      <c r="L947" s="333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</row>
    <row r="948" spans="4:29" ht="15.75" customHeight="1"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333"/>
      <c r="AA948" s="333"/>
      <c r="AB948" s="333"/>
      <c r="AC948" s="333"/>
    </row>
    <row r="949" spans="4:29" ht="15.75" customHeight="1">
      <c r="D949" s="333"/>
      <c r="E949" s="333"/>
      <c r="F949" s="333"/>
      <c r="G949" s="333"/>
      <c r="H949" s="333"/>
      <c r="I949" s="333"/>
      <c r="J949" s="333"/>
      <c r="K949" s="333"/>
      <c r="L949" s="333"/>
      <c r="M949" s="333"/>
      <c r="N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333"/>
      <c r="AA949" s="333"/>
      <c r="AB949" s="333"/>
      <c r="AC949" s="333"/>
    </row>
    <row r="950" spans="4:29" ht="15.75" customHeight="1"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  <c r="AA950" s="333"/>
      <c r="AB950" s="333"/>
      <c r="AC950" s="333"/>
    </row>
    <row r="951" spans="4:29" ht="15.75" customHeight="1">
      <c r="D951" s="333"/>
      <c r="E951" s="333"/>
      <c r="F951" s="333"/>
      <c r="G951" s="333"/>
      <c r="H951" s="333"/>
      <c r="I951" s="333"/>
      <c r="J951" s="333"/>
      <c r="K951" s="333"/>
      <c r="L951" s="333"/>
      <c r="M951" s="333"/>
      <c r="N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333"/>
      <c r="AA951" s="333"/>
      <c r="AB951" s="333"/>
      <c r="AC951" s="333"/>
    </row>
    <row r="952" spans="4:29" ht="15.75" customHeight="1"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333"/>
      <c r="AA952" s="333"/>
      <c r="AB952" s="333"/>
      <c r="AC952" s="333"/>
    </row>
    <row r="953" spans="4:29" ht="15.75" customHeight="1">
      <c r="D953" s="333"/>
      <c r="E953" s="333"/>
      <c r="F953" s="333"/>
      <c r="G953" s="333"/>
      <c r="H953" s="333"/>
      <c r="I953" s="333"/>
      <c r="J953" s="333"/>
      <c r="K953" s="333"/>
      <c r="L953" s="333"/>
      <c r="M953" s="333"/>
      <c r="N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333"/>
      <c r="AA953" s="333"/>
      <c r="AB953" s="333"/>
      <c r="AC953" s="333"/>
    </row>
    <row r="954" spans="4:29" ht="15.75" customHeight="1"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333"/>
      <c r="AA954" s="333"/>
      <c r="AB954" s="333"/>
      <c r="AC954" s="333"/>
    </row>
    <row r="955" spans="4:29" ht="15.75" customHeight="1">
      <c r="D955" s="333"/>
      <c r="E955" s="333"/>
      <c r="F955" s="333"/>
      <c r="G955" s="333"/>
      <c r="H955" s="333"/>
      <c r="I955" s="333"/>
      <c r="J955" s="333"/>
      <c r="K955" s="333"/>
      <c r="L955" s="333"/>
      <c r="M955" s="333"/>
      <c r="N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333"/>
      <c r="AA955" s="333"/>
      <c r="AB955" s="333"/>
      <c r="AC955" s="333"/>
    </row>
    <row r="956" spans="4:29" ht="15.75" customHeight="1"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333"/>
      <c r="AA956" s="333"/>
      <c r="AB956" s="333"/>
      <c r="AC956" s="333"/>
    </row>
    <row r="957" spans="4:29" ht="15.75" customHeight="1">
      <c r="D957" s="333"/>
      <c r="E957" s="333"/>
      <c r="F957" s="333"/>
      <c r="G957" s="333"/>
      <c r="H957" s="333"/>
      <c r="I957" s="333"/>
      <c r="J957" s="333"/>
      <c r="K957" s="333"/>
      <c r="L957" s="333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</row>
    <row r="958" spans="4:29" ht="15.75" customHeight="1"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</row>
    <row r="959" spans="4:29" ht="15.75" customHeight="1">
      <c r="D959" s="333"/>
      <c r="E959" s="333"/>
      <c r="F959" s="333"/>
      <c r="G959" s="333"/>
      <c r="H959" s="333"/>
      <c r="I959" s="333"/>
      <c r="J959" s="333"/>
      <c r="K959" s="333"/>
      <c r="L959" s="333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</row>
    <row r="960" spans="4:29" ht="15.75" customHeight="1"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</row>
    <row r="961" spans="4:29" ht="15.75" customHeight="1">
      <c r="D961" s="333"/>
      <c r="E961" s="333"/>
      <c r="F961" s="333"/>
      <c r="G961" s="333"/>
      <c r="H961" s="333"/>
      <c r="I961" s="333"/>
      <c r="J961" s="333"/>
      <c r="K961" s="333"/>
      <c r="L961" s="333"/>
      <c r="M961" s="333"/>
      <c r="N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333"/>
      <c r="AA961" s="333"/>
      <c r="AB961" s="333"/>
      <c r="AC961" s="333"/>
    </row>
    <row r="962" spans="4:29" ht="15.75" customHeight="1"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333"/>
      <c r="AA962" s="333"/>
      <c r="AB962" s="333"/>
      <c r="AC962" s="333"/>
    </row>
    <row r="963" spans="4:29" ht="15.75" customHeight="1">
      <c r="D963" s="333"/>
      <c r="E963" s="333"/>
      <c r="F963" s="333"/>
      <c r="G963" s="333"/>
      <c r="H963" s="333"/>
      <c r="I963" s="333"/>
      <c r="J963" s="333"/>
      <c r="K963" s="333"/>
      <c r="L963" s="333"/>
      <c r="M963" s="333"/>
      <c r="N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  <c r="AA963" s="333"/>
      <c r="AB963" s="333"/>
      <c r="AC963" s="333"/>
    </row>
    <row r="964" spans="4:29" ht="15.75" customHeight="1"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333"/>
      <c r="AA964" s="333"/>
      <c r="AB964" s="333"/>
      <c r="AC964" s="333"/>
    </row>
    <row r="965" spans="4:29" ht="15.75" customHeight="1">
      <c r="D965" s="333"/>
      <c r="E965" s="333"/>
      <c r="F965" s="333"/>
      <c r="G965" s="333"/>
      <c r="H965" s="333"/>
      <c r="I965" s="333"/>
      <c r="J965" s="333"/>
      <c r="K965" s="333"/>
      <c r="L965" s="333"/>
      <c r="M965" s="333"/>
      <c r="N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333"/>
      <c r="AA965" s="333"/>
      <c r="AB965" s="333"/>
      <c r="AC965" s="333"/>
    </row>
    <row r="966" spans="4:29" ht="15.75" customHeight="1"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333"/>
      <c r="AA966" s="333"/>
      <c r="AB966" s="333"/>
      <c r="AC966" s="333"/>
    </row>
    <row r="967" spans="4:29" ht="15.75" customHeight="1">
      <c r="D967" s="333"/>
      <c r="E967" s="333"/>
      <c r="F967" s="333"/>
      <c r="G967" s="333"/>
      <c r="H967" s="333"/>
      <c r="I967" s="333"/>
      <c r="J967" s="333"/>
      <c r="K967" s="333"/>
      <c r="L967" s="333"/>
      <c r="M967" s="333"/>
      <c r="N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333"/>
      <c r="AA967" s="333"/>
      <c r="AB967" s="333"/>
      <c r="AC967" s="333"/>
    </row>
    <row r="968" spans="4:29" ht="15.75" customHeight="1"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333"/>
      <c r="AA968" s="333"/>
      <c r="AB968" s="333"/>
      <c r="AC968" s="333"/>
    </row>
    <row r="969" spans="4:29" ht="15.75" customHeight="1">
      <c r="D969" s="333"/>
      <c r="E969" s="333"/>
      <c r="F969" s="333"/>
      <c r="G969" s="333"/>
      <c r="H969" s="333"/>
      <c r="I969" s="333"/>
      <c r="J969" s="333"/>
      <c r="K969" s="333"/>
      <c r="L969" s="333"/>
      <c r="M969" s="333"/>
      <c r="N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333"/>
      <c r="AA969" s="333"/>
      <c r="AB969" s="333"/>
      <c r="AC969" s="333"/>
    </row>
    <row r="970" spans="4:29" ht="15.75" customHeight="1"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</row>
    <row r="971" spans="4:29" ht="15.75" customHeight="1">
      <c r="D971" s="333"/>
      <c r="E971" s="333"/>
      <c r="F971" s="333"/>
      <c r="G971" s="333"/>
      <c r="H971" s="333"/>
      <c r="I971" s="333"/>
      <c r="J971" s="333"/>
      <c r="K971" s="333"/>
      <c r="L971" s="333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</row>
    <row r="972" spans="4:29" ht="15.75" customHeight="1"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</row>
    <row r="973" spans="4:29" ht="15.75" customHeight="1">
      <c r="D973" s="333"/>
      <c r="E973" s="333"/>
      <c r="F973" s="333"/>
      <c r="G973" s="333"/>
      <c r="H973" s="333"/>
      <c r="I973" s="333"/>
      <c r="J973" s="333"/>
      <c r="K973" s="333"/>
      <c r="L973" s="333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</row>
    <row r="974" spans="4:29" ht="15.75" customHeight="1"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333"/>
      <c r="AA974" s="333"/>
      <c r="AB974" s="333"/>
      <c r="AC974" s="333"/>
    </row>
    <row r="975" spans="4:29" ht="15.75" customHeight="1">
      <c r="D975" s="333"/>
      <c r="E975" s="333"/>
      <c r="F975" s="333"/>
      <c r="G975" s="333"/>
      <c r="H975" s="333"/>
      <c r="I975" s="333"/>
      <c r="J975" s="333"/>
      <c r="K975" s="333"/>
      <c r="L975" s="333"/>
      <c r="M975" s="333"/>
      <c r="N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333"/>
      <c r="AA975" s="333"/>
      <c r="AB975" s="333"/>
      <c r="AC975" s="333"/>
    </row>
    <row r="976" spans="4:29" ht="15.75" customHeight="1"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  <c r="AA976" s="333"/>
      <c r="AB976" s="333"/>
      <c r="AC976" s="333"/>
    </row>
    <row r="977" spans="4:29" ht="15.75" customHeight="1">
      <c r="D977" s="333"/>
      <c r="E977" s="333"/>
      <c r="F977" s="333"/>
      <c r="G977" s="333"/>
      <c r="H977" s="333"/>
      <c r="I977" s="333"/>
      <c r="J977" s="333"/>
      <c r="K977" s="333"/>
      <c r="L977" s="333"/>
      <c r="M977" s="333"/>
      <c r="N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333"/>
      <c r="AA977" s="333"/>
      <c r="AB977" s="333"/>
      <c r="AC977" s="333"/>
    </row>
    <row r="978" spans="4:29" ht="15.75" customHeight="1"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333"/>
      <c r="AA978" s="333"/>
      <c r="AB978" s="333"/>
      <c r="AC978" s="333"/>
    </row>
    <row r="979" spans="4:29" ht="15.75" customHeight="1">
      <c r="D979" s="333"/>
      <c r="E979" s="333"/>
      <c r="F979" s="333"/>
      <c r="G979" s="333"/>
      <c r="H979" s="333"/>
      <c r="I979" s="333"/>
      <c r="J979" s="333"/>
      <c r="K979" s="333"/>
      <c r="L979" s="333"/>
      <c r="M979" s="333"/>
      <c r="N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333"/>
      <c r="AA979" s="333"/>
      <c r="AB979" s="333"/>
      <c r="AC979" s="333"/>
    </row>
    <row r="980" spans="4:29" ht="15.75" customHeight="1"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333"/>
      <c r="AA980" s="333"/>
      <c r="AB980" s="333"/>
      <c r="AC980" s="333"/>
    </row>
    <row r="981" spans="4:29" ht="15.75" customHeight="1">
      <c r="D981" s="333"/>
      <c r="E981" s="333"/>
      <c r="F981" s="333"/>
      <c r="G981" s="333"/>
      <c r="H981" s="333"/>
      <c r="I981" s="333"/>
      <c r="J981" s="333"/>
      <c r="K981" s="333"/>
      <c r="L981" s="333"/>
      <c r="M981" s="333"/>
      <c r="N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333"/>
      <c r="AA981" s="333"/>
      <c r="AB981" s="333"/>
      <c r="AC981" s="333"/>
    </row>
    <row r="982" spans="4:29" ht="15.75" customHeight="1"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333"/>
      <c r="AA982" s="333"/>
      <c r="AB982" s="333"/>
      <c r="AC982" s="333"/>
    </row>
    <row r="983" spans="4:29" ht="15.75" customHeight="1">
      <c r="D983" s="333"/>
      <c r="E983" s="333"/>
      <c r="F983" s="333"/>
      <c r="G983" s="333"/>
      <c r="H983" s="333"/>
      <c r="I983" s="333"/>
      <c r="J983" s="333"/>
      <c r="K983" s="333"/>
      <c r="L983" s="333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</row>
    <row r="984" spans="4:29" ht="15.75" customHeight="1"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</row>
    <row r="985" spans="4:29" ht="15.75" customHeight="1">
      <c r="D985" s="333"/>
      <c r="E985" s="333"/>
      <c r="F985" s="333"/>
      <c r="G985" s="333"/>
      <c r="H985" s="333"/>
      <c r="I985" s="333"/>
      <c r="J985" s="333"/>
      <c r="K985" s="333"/>
      <c r="L985" s="333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</row>
    <row r="986" spans="4:29" ht="15.75" customHeight="1"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</row>
    <row r="987" spans="4:29" ht="15.75" customHeight="1">
      <c r="D987" s="333"/>
      <c r="E987" s="333"/>
      <c r="F987" s="333"/>
      <c r="G987" s="333"/>
      <c r="H987" s="333"/>
      <c r="I987" s="333"/>
      <c r="J987" s="333"/>
      <c r="K987" s="333"/>
      <c r="L987" s="333"/>
      <c r="M987" s="333"/>
      <c r="N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333"/>
      <c r="AA987" s="333"/>
      <c r="AB987" s="333"/>
      <c r="AC987" s="333"/>
    </row>
    <row r="988" spans="4:29" ht="15.75" customHeight="1"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333"/>
      <c r="AA988" s="333"/>
      <c r="AB988" s="333"/>
      <c r="AC988" s="333"/>
    </row>
    <row r="989" spans="4:29" ht="15.75" customHeight="1">
      <c r="D989" s="333"/>
      <c r="E989" s="333"/>
      <c r="F989" s="333"/>
      <c r="G989" s="333"/>
      <c r="H989" s="333"/>
      <c r="I989" s="333"/>
      <c r="J989" s="333"/>
      <c r="K989" s="333"/>
      <c r="L989" s="333"/>
      <c r="M989" s="333"/>
      <c r="N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  <c r="AA989" s="333"/>
      <c r="AB989" s="333"/>
      <c r="AC989" s="333"/>
    </row>
    <row r="990" spans="4:29" ht="15.75" customHeight="1"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333"/>
      <c r="AA990" s="333"/>
      <c r="AB990" s="333"/>
      <c r="AC990" s="333"/>
    </row>
    <row r="991" spans="4:29" ht="15.75" customHeight="1">
      <c r="D991" s="333"/>
      <c r="E991" s="333"/>
      <c r="F991" s="333"/>
      <c r="G991" s="333"/>
      <c r="H991" s="333"/>
      <c r="I991" s="333"/>
      <c r="J991" s="333"/>
      <c r="K991" s="333"/>
      <c r="L991" s="333"/>
      <c r="M991" s="333"/>
      <c r="N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333"/>
      <c r="AA991" s="333"/>
      <c r="AB991" s="333"/>
      <c r="AC991" s="333"/>
    </row>
    <row r="992" spans="4:29" ht="15.75" customHeight="1"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333"/>
      <c r="AA992" s="333"/>
      <c r="AB992" s="333"/>
      <c r="AC992" s="333"/>
    </row>
    <row r="993" spans="4:29" ht="15.75" customHeight="1">
      <c r="D993" s="333"/>
      <c r="E993" s="333"/>
      <c r="F993" s="333"/>
      <c r="G993" s="333"/>
      <c r="H993" s="333"/>
      <c r="I993" s="333"/>
      <c r="J993" s="333"/>
      <c r="K993" s="333"/>
      <c r="L993" s="333"/>
      <c r="M993" s="333"/>
      <c r="N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333"/>
      <c r="AA993" s="333"/>
      <c r="AB993" s="333"/>
      <c r="AC993" s="333"/>
    </row>
    <row r="994" spans="4:29" ht="15.75" customHeight="1"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  <c r="Z994" s="333"/>
      <c r="AA994" s="333"/>
      <c r="AB994" s="333"/>
      <c r="AC994" s="333"/>
    </row>
    <row r="995" spans="4:29" ht="15.75" customHeight="1">
      <c r="D995" s="333"/>
      <c r="E995" s="333"/>
      <c r="F995" s="333"/>
      <c r="G995" s="333"/>
      <c r="H995" s="333"/>
      <c r="I995" s="333"/>
      <c r="J995" s="333"/>
      <c r="K995" s="333"/>
      <c r="L995" s="333"/>
      <c r="M995" s="333"/>
      <c r="N995" s="333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  <c r="Z995" s="333"/>
      <c r="AA995" s="333"/>
      <c r="AB995" s="333"/>
      <c r="AC995" s="333"/>
    </row>
    <row r="996" spans="4:29" ht="15.75" customHeight="1"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</row>
    <row r="997" spans="4:29" ht="15.75" customHeight="1">
      <c r="D997" s="333"/>
      <c r="E997" s="333"/>
      <c r="F997" s="333"/>
      <c r="G997" s="333"/>
      <c r="H997" s="333"/>
      <c r="I997" s="333"/>
      <c r="J997" s="333"/>
      <c r="K997" s="333"/>
      <c r="L997" s="333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</row>
    <row r="998" spans="4:29" ht="15.75" customHeight="1"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</row>
    <row r="999" spans="4:29" ht="15.75" customHeight="1">
      <c r="D999" s="333"/>
      <c r="E999" s="333"/>
      <c r="F999" s="333"/>
      <c r="G999" s="333"/>
      <c r="H999" s="333"/>
      <c r="I999" s="333"/>
      <c r="J999" s="333"/>
      <c r="K999" s="333"/>
      <c r="L999" s="333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</row>
  </sheetData>
  <mergeCells count="4">
    <mergeCell ref="I2:J2"/>
    <mergeCell ref="B2:C2"/>
    <mergeCell ref="B8:C8"/>
    <mergeCell ref="M3:N3"/>
  </mergeCells>
  <conditionalFormatting sqref="F47:F399 F400:J511">
    <cfRule type="expression" dxfId="4" priority="1">
      <formula>F47&lt;&gt;""</formula>
    </cfRule>
  </conditionalFormatting>
  <conditionalFormatting sqref="F12:J12">
    <cfRule type="expression" dxfId="3" priority="2">
      <formula>$F$12=0</formula>
    </cfRule>
  </conditionalFormatting>
  <conditionalFormatting sqref="F12:J399">
    <cfRule type="expression" dxfId="2" priority="3">
      <formula>ROW()&lt;COUNTIF($F:$F,"&gt;0")+14</formula>
    </cfRule>
  </conditionalFormatting>
  <dataValidations count="1">
    <dataValidation type="list" allowBlank="1" showErrorMessage="1" sqref="G5" xr:uid="{16E105B0-CD9B-4CAE-9399-E39630C3B77D}">
      <formula1>Periodos</formula1>
    </dataValidation>
  </dataValidations>
  <pageMargins left="0.7" right="0.7" top="0.75" bottom="0.75" header="0" footer="0"/>
  <pageSetup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A999"/>
  <sheetViews>
    <sheetView topLeftCell="A2" workbookViewId="0">
      <selection activeCell="B5" sqref="B5"/>
    </sheetView>
  </sheetViews>
  <sheetFormatPr defaultColWidth="12.7109375" defaultRowHeight="15" customHeight="1"/>
  <cols>
    <col min="2" max="2" width="13.7109375" customWidth="1"/>
    <col min="10" max="10" width="20.28515625" customWidth="1"/>
    <col min="15" max="15" width="19" customWidth="1"/>
  </cols>
  <sheetData>
    <row r="1" spans="1:27" ht="13.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7" ht="83.25" customHeight="1">
      <c r="A2" s="35"/>
      <c r="B2" s="420" t="s">
        <v>268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83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7" ht="13.5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7" ht="20.25">
      <c r="A4" s="35"/>
      <c r="B4" s="77"/>
      <c r="C4" s="78" t="s">
        <v>269</v>
      </c>
      <c r="D4" s="78" t="s">
        <v>270</v>
      </c>
      <c r="E4" s="78" t="s">
        <v>271</v>
      </c>
      <c r="F4" s="78" t="s">
        <v>272</v>
      </c>
      <c r="G4" s="78" t="s">
        <v>273</v>
      </c>
      <c r="H4" s="78" t="s">
        <v>274</v>
      </c>
      <c r="I4" s="78" t="s">
        <v>275</v>
      </c>
      <c r="J4" s="78" t="s">
        <v>276</v>
      </c>
      <c r="K4" s="78" t="s">
        <v>277</v>
      </c>
      <c r="L4" s="78" t="s">
        <v>278</v>
      </c>
      <c r="M4" s="78" t="s">
        <v>279</v>
      </c>
      <c r="N4" s="304" t="s">
        <v>280</v>
      </c>
      <c r="O4" s="306" t="s">
        <v>281</v>
      </c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20.25">
      <c r="A5" s="35"/>
      <c r="B5" s="78" t="s">
        <v>282</v>
      </c>
      <c r="C5" s="175">
        <v>57.1</v>
      </c>
      <c r="D5" s="175">
        <v>57.4</v>
      </c>
      <c r="E5" s="175">
        <v>59.9</v>
      </c>
      <c r="F5" s="175">
        <v>54.3</v>
      </c>
      <c r="G5" s="175">
        <v>50.6</v>
      </c>
      <c r="H5" s="175">
        <v>48.4</v>
      </c>
      <c r="I5" s="176">
        <v>59.3</v>
      </c>
      <c r="J5" s="176">
        <v>54.5</v>
      </c>
      <c r="K5" s="176">
        <v>55.8</v>
      </c>
      <c r="L5" s="176">
        <v>59.8</v>
      </c>
      <c r="M5" s="176">
        <v>69.8</v>
      </c>
      <c r="N5" s="305">
        <v>59.2</v>
      </c>
      <c r="O5" s="307">
        <f>AVERAGE(C5:N5)</f>
        <v>57.175000000000004</v>
      </c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3.5">
      <c r="A6" s="35"/>
      <c r="B6" s="68"/>
      <c r="C6" s="77" t="s">
        <v>283</v>
      </c>
      <c r="D6" s="77" t="s">
        <v>283</v>
      </c>
      <c r="E6" s="77" t="s">
        <v>284</v>
      </c>
      <c r="F6" s="77" t="s">
        <v>285</v>
      </c>
      <c r="G6" s="77" t="s">
        <v>285</v>
      </c>
      <c r="H6" s="77" t="s">
        <v>285</v>
      </c>
      <c r="I6" s="77" t="s">
        <v>284</v>
      </c>
      <c r="J6" s="77" t="s">
        <v>285</v>
      </c>
      <c r="K6" s="77" t="s">
        <v>283</v>
      </c>
      <c r="L6" s="77" t="s">
        <v>284</v>
      </c>
      <c r="M6" s="77" t="s">
        <v>284</v>
      </c>
      <c r="N6" s="77" t="s">
        <v>284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7" ht="13.5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7" ht="13.5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7" ht="13.5">
      <c r="A9" s="35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7" ht="13.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7" ht="13.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7" ht="13.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7" ht="13.5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7" ht="13.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7" ht="13.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7" ht="13.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3.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3.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3.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3.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3.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3.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3.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3.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3.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3.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3.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3.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5.75" customHeight="1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91.5" customHeight="1">
      <c r="A30" s="35"/>
      <c r="B30" s="421" t="s">
        <v>286</v>
      </c>
      <c r="C30" s="395"/>
      <c r="D30" s="395"/>
      <c r="E30" s="395"/>
      <c r="F30" s="383"/>
      <c r="G30" s="422" t="s">
        <v>287</v>
      </c>
      <c r="H30" s="423"/>
      <c r="I30" s="423"/>
      <c r="J30" s="423"/>
      <c r="K30" s="424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3.5">
      <c r="A31" s="35"/>
      <c r="B31" s="421" t="s">
        <v>288</v>
      </c>
      <c r="C31" s="395"/>
      <c r="D31" s="395"/>
      <c r="E31" s="395"/>
      <c r="F31" s="383"/>
      <c r="G31" s="425" t="s">
        <v>289</v>
      </c>
      <c r="H31" s="426"/>
      <c r="I31" s="426"/>
      <c r="J31" s="426"/>
      <c r="K31" s="427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3.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3.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3.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3.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3.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3.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3.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3.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3.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3.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3.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3.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3.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3.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3.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3.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3.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3.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3.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3.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3.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3.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3.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3.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3.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3.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3.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3.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3.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3.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3.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3.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3.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3.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3.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3.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3.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3.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3.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3.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3.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3.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3.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3.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3.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3.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3.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3.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3.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3.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3.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3.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3.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3.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3.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3.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3.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3.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3.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3.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3.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3.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3.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3.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3.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3.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3.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3.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3.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59.25">
      <c r="A101" s="35"/>
      <c r="B101" s="35"/>
      <c r="C101" s="35"/>
      <c r="D101" s="35"/>
      <c r="E101" s="35"/>
      <c r="F101" s="35"/>
      <c r="G101" s="35"/>
      <c r="H101" s="35"/>
      <c r="I101" s="35"/>
      <c r="J101" s="317" t="s">
        <v>290</v>
      </c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3.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3.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3.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3.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3.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3.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3.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3.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3.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3.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3.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3.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3.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3.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3.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3.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3.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3.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3.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3.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3.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3.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3.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3.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3.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3.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3.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3.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3.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3.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3.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3.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3.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3.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3.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3.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3.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3.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3.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3.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3.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3.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3.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3.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3.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3.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3.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3.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3.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3.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3.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3.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3.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3.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3.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3.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3.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3.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3.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3.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3.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3.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3.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3.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3.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3.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3.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3.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3.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3.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3.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3.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3.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3.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3.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3.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3.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3.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3.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3.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3.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3.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3.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3.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3.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3.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3.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3.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3.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3.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3.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3.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3.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3.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3.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3.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3.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3.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3.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3.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3.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3.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3.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3.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3.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3.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3.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3.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3.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3.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3.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3.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3.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3.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3.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3.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3.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3.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3.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3.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3.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3.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3.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3.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3.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3.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3.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3.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3.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3.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3.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3.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3.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3.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3.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3.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3.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3.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3.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3.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3.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3.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3.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3.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3.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3.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3.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3.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3.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3.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3.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3.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3.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3.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3.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3.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3.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3.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3.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3.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3.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3.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3.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3.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3.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3.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3.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3.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3.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3.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3.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3.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3.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3.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3.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3.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3.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3.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3.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3.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3.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3.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3.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3.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3.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3.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3.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3.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3.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3.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3.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3.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3.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3.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3.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3.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3.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3.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3.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3.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3.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3.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3.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3.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3.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3.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3.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3.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3.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3.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3.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3.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3.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3.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3.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3.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3.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3.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3.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3.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3.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3.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3.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3.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3.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3.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3.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3.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3.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3.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3.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3.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3.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3.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3.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3.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3.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3.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3.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3.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3.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3.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3.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3.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3.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3.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3.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3.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3.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3.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3.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3.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3.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3.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3.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3.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3.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3.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3.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3.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3.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3.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3.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3.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3.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3.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3.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3.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3.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3.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3.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3.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3.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3.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3.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3.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3.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3.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3.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3.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3.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3.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3.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3.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3.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3.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3.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3.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3.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3.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3.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3.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3.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3.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3.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3.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3.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3.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3.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3.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3.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3.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3.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3.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3.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3.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3.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3.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3.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3.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3.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3.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3.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3.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3.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3.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3.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3.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3.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3.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3.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3.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3.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3.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3.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3.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3.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3.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3.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3.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3.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3.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3.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3.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3.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3.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3.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3.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3.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3.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3.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3.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3.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3.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3.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3.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3.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3.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3.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3.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3.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3.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3.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3.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3.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3.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3.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3.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3.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3.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3.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3.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3.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3.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3.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3.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3.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3.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3.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3.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3.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3.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3.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3.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3.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3.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3.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3.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3.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3.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3.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3.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3.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3.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3.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3.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3.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3.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3.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3.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3.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3.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3.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3.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3.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3.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3.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3.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3.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3.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3.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3.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3.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3.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3.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3.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3.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3.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3.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3.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3.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3.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3.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3.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3.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3.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3.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3.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3.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3.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3.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3.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3.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3.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3.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3.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3.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3.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3.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3.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3.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3.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3.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3.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3.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3.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3.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3.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3.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3.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3.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3.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3.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3.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3.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3.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3.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3.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3.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3.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3.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3.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3.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3.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3.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3.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3.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3.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3.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3.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3.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3.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3.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3.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3.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3.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3.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3.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3.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3.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3.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3.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3.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3.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3.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3.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3.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3.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3.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3.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3.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3.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3.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3.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3.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3.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3.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3.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3.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3.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3.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3.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3.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3.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3.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3.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3.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3.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3.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3.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3.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3.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3.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3.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3.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3.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3.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3.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3.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3.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3.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3.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3.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3.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3.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3.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3.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3.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3.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3.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3.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3.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3.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3.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3.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3.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3.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3.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3.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3.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3.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3.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3.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3.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3.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3.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3.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3.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3.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3.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3.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3.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3.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3.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3.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3.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3.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3.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3.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3.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3.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3.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3.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3.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3.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3.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3.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3.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3.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3.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3.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3.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3.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3.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3.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3.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3.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3.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3.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3.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3.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3.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3.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3.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3.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3.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3.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3.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3.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3.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3.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3.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3.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3.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3.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3.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3.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3.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3.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3.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3.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3.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3.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3.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3.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3.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3.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3.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3.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3.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3.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3.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3.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3.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3.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3.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3.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3.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3.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3.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3.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3.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3.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3.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3.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3.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3.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3.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3.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3.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3.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3.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3.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3.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3.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3.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3.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3.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3.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3.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3.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3.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3.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3.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3.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3.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3.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3.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3.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3.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3.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3.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3.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3.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3.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3.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3.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3.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3.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3.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3.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3.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3.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3.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3.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3.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3.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3.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3.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3.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3.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3.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3.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3.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3.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3.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3.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3.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3.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3.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3.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3.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3.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3.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3.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3.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3.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3.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3.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3.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3.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3.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3.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3.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3.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3.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3.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3.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3.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3.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3.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3.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3.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3.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3.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3.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3.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3.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3.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3.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3.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3.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3.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3.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3.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3.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3.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3.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3.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3.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3.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3.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3.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3.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3.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3.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3.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3.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3.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3.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3.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3.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3.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3.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3.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3.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3.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3.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3.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3.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3.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3.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3.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3.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3.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3.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3.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3.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3.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3.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3.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3.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3.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3.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3.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3.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3.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3.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3.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3.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3.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3.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3.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3.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3.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3.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3.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3.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3.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3.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3.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3.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3.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3.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3.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3.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3.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3.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3.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3.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3.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3.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3.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3.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3.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3.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3.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3.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3.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3.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3.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3.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3.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3.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3.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3.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3.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3.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3.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3.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3.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3.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3.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3.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3.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3.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3.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3.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3.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3.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3.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3.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3.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3.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3.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3.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3.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3.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3.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3.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3.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3.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3.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3.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3.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3.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3.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3.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3.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3.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3.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3.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3.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3.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3.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3.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3.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3.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3.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3.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3.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3.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3.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3.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3.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3.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3.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3.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3.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3.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3.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3.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3.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3.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3.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3.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3.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3.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3.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3.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3.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3.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3.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3.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3.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3.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3.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3.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3.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3.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3.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3.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3.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3.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3.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3.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3.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3.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3.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3.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3.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3.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3.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3.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3.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3.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3.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3.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3.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3.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3.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3.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3.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3.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3.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3.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3.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3.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3.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3.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3.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3.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3.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3.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3.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3.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3.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5" customHeight="1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</row>
  </sheetData>
  <mergeCells count="5">
    <mergeCell ref="B2:N2"/>
    <mergeCell ref="B30:F30"/>
    <mergeCell ref="G30:K30"/>
    <mergeCell ref="B31:F31"/>
    <mergeCell ref="G31:K31"/>
  </mergeCells>
  <hyperlinks>
    <hyperlink ref="G31:K31" r:id="rId1" display="Ocupación Hotelera CABA 2024" xr:uid="{BB174720-AE76-470B-A6A9-34D3D8AB7F38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S995"/>
  <sheetViews>
    <sheetView workbookViewId="0">
      <selection activeCell="G101" sqref="G101:H101"/>
    </sheetView>
  </sheetViews>
  <sheetFormatPr defaultColWidth="12.7109375" defaultRowHeight="15" customHeight="1"/>
  <cols>
    <col min="1" max="1" width="6" customWidth="1"/>
    <col min="2" max="2" width="17.7109375" customWidth="1"/>
    <col min="3" max="4" width="14.5703125" customWidth="1"/>
    <col min="5" max="7" width="20.5703125" customWidth="1"/>
    <col min="8" max="9" width="24.140625" customWidth="1"/>
    <col min="10" max="10" width="24.28515625" customWidth="1"/>
    <col min="11" max="13" width="19.85546875" customWidth="1"/>
    <col min="14" max="14" width="14.5703125" customWidth="1"/>
    <col min="15" max="16" width="19.85546875" customWidth="1"/>
    <col min="17" max="36" width="14.5703125" customWidth="1"/>
  </cols>
  <sheetData>
    <row r="1" spans="1:45" ht="26.25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79"/>
      <c r="AL1" s="79"/>
      <c r="AM1" s="79"/>
      <c r="AN1" s="79"/>
      <c r="AO1" s="79"/>
      <c r="AP1" s="79"/>
      <c r="AQ1" s="79"/>
      <c r="AR1" s="79"/>
      <c r="AS1" s="79"/>
    </row>
    <row r="2" spans="1:45" ht="44.25" customHeight="1">
      <c r="A2" s="1"/>
      <c r="B2" s="430" t="s">
        <v>291</v>
      </c>
      <c r="C2" s="431"/>
      <c r="D2" s="431"/>
      <c r="E2" s="431"/>
      <c r="F2" s="431"/>
      <c r="G2" s="431"/>
      <c r="H2" s="431"/>
      <c r="I2" s="431"/>
      <c r="J2" s="431"/>
      <c r="K2" s="432"/>
      <c r="L2" s="380"/>
      <c r="M2" s="35"/>
      <c r="N2" s="35"/>
      <c r="O2" s="35"/>
      <c r="P2" s="35"/>
      <c r="Q2" s="35"/>
      <c r="R2" s="35"/>
      <c r="S2" s="35"/>
      <c r="T2" s="35"/>
      <c r="U2" s="35"/>
      <c r="V2" s="35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79"/>
      <c r="AL2" s="79"/>
      <c r="AM2" s="79"/>
      <c r="AN2" s="79"/>
      <c r="AO2" s="79"/>
      <c r="AP2" s="79"/>
      <c r="AQ2" s="79"/>
      <c r="AR2" s="79"/>
      <c r="AS2" s="79"/>
    </row>
    <row r="3" spans="1:45" ht="26.25" customHeight="1">
      <c r="A3" s="380"/>
      <c r="B3" s="433" t="s">
        <v>292</v>
      </c>
      <c r="C3" s="395"/>
      <c r="D3" s="395"/>
      <c r="E3" s="395"/>
      <c r="F3" s="395"/>
      <c r="G3" s="395"/>
      <c r="H3" s="395"/>
      <c r="I3" s="395"/>
      <c r="J3" s="395"/>
      <c r="K3" s="383"/>
      <c r="L3" s="35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</row>
    <row r="4" spans="1:45" ht="59.25" customHeight="1">
      <c r="A4" s="1"/>
      <c r="B4" s="80" t="s">
        <v>293</v>
      </c>
      <c r="C4" s="80" t="s">
        <v>294</v>
      </c>
      <c r="D4" s="80" t="s">
        <v>295</v>
      </c>
      <c r="E4" s="80" t="s">
        <v>296</v>
      </c>
      <c r="F4" s="80" t="s">
        <v>297</v>
      </c>
      <c r="G4" s="80" t="s">
        <v>298</v>
      </c>
      <c r="H4" s="80" t="s">
        <v>299</v>
      </c>
      <c r="I4" s="81" t="s">
        <v>300</v>
      </c>
      <c r="J4" s="80" t="s">
        <v>301</v>
      </c>
      <c r="K4" s="80" t="s">
        <v>302</v>
      </c>
      <c r="L4" s="155" t="s">
        <v>7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79"/>
      <c r="AL4" s="79"/>
      <c r="AM4" s="79"/>
      <c r="AN4" s="79"/>
      <c r="AO4" s="79"/>
      <c r="AP4" s="79"/>
      <c r="AQ4" s="79"/>
      <c r="AR4" s="79"/>
      <c r="AS4" s="79"/>
    </row>
    <row r="5" spans="1:45" ht="26.25" customHeight="1">
      <c r="A5" s="2"/>
      <c r="B5" s="69" t="s">
        <v>303</v>
      </c>
      <c r="C5" s="76">
        <v>31</v>
      </c>
      <c r="D5" s="76">
        <v>31</v>
      </c>
      <c r="E5" s="76">
        <v>10</v>
      </c>
      <c r="F5" s="70">
        <f>D21</f>
        <v>250</v>
      </c>
      <c r="G5" s="76">
        <v>4</v>
      </c>
      <c r="H5" s="70">
        <f>D22</f>
        <v>325</v>
      </c>
      <c r="I5" s="294">
        <v>0.45</v>
      </c>
      <c r="J5" s="82">
        <f>(E5*F5*I5)+(G5*H5*I5)</f>
        <v>1710</v>
      </c>
      <c r="K5" s="82">
        <f>J5*C5</f>
        <v>53010</v>
      </c>
      <c r="L5" s="380"/>
      <c r="M5" s="35"/>
      <c r="N5" s="35"/>
      <c r="O5" s="35"/>
      <c r="P5" s="35"/>
      <c r="Q5" s="35"/>
      <c r="R5" s="35"/>
      <c r="S5" s="35"/>
      <c r="T5" s="35"/>
      <c r="U5" s="35"/>
      <c r="V5" s="35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79"/>
      <c r="AL5" s="79"/>
      <c r="AM5" s="79"/>
      <c r="AN5" s="79"/>
      <c r="AO5" s="79"/>
      <c r="AP5" s="79"/>
      <c r="AQ5" s="79"/>
      <c r="AR5" s="79"/>
      <c r="AS5" s="79"/>
    </row>
    <row r="6" spans="1:45" ht="26.25" customHeight="1">
      <c r="A6" s="2"/>
      <c r="B6" s="69" t="s">
        <v>304</v>
      </c>
      <c r="C6" s="76">
        <v>28</v>
      </c>
      <c r="D6" s="76">
        <v>31</v>
      </c>
      <c r="E6" s="76">
        <v>10</v>
      </c>
      <c r="F6" s="70">
        <f>D21*1.02</f>
        <v>255</v>
      </c>
      <c r="G6" s="76">
        <v>4</v>
      </c>
      <c r="H6" s="70">
        <f>D22*1.02</f>
        <v>331.5</v>
      </c>
      <c r="I6" s="294">
        <v>0.45</v>
      </c>
      <c r="J6" s="82">
        <f>(E6*F6*I6)+(G6*H6*I6)</f>
        <v>1744.2</v>
      </c>
      <c r="K6" s="82">
        <f t="shared" ref="K5:K16" si="0">J6*C6</f>
        <v>48837.599999999999</v>
      </c>
      <c r="L6" s="380"/>
      <c r="M6" s="83"/>
      <c r="N6" s="83"/>
      <c r="O6" s="83"/>
      <c r="P6" s="83"/>
      <c r="Q6" s="83"/>
      <c r="R6" s="83"/>
      <c r="S6" s="83"/>
      <c r="T6" s="83"/>
      <c r="U6" s="83"/>
      <c r="V6" s="83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79"/>
      <c r="AL6" s="79"/>
      <c r="AM6" s="79"/>
      <c r="AN6" s="79"/>
      <c r="AO6" s="79"/>
      <c r="AP6" s="79"/>
      <c r="AQ6" s="79"/>
      <c r="AR6" s="79"/>
      <c r="AS6" s="79"/>
    </row>
    <row r="7" spans="1:45" ht="34.5" customHeight="1">
      <c r="A7" s="2"/>
      <c r="B7" s="69" t="s">
        <v>305</v>
      </c>
      <c r="C7" s="76">
        <v>31</v>
      </c>
      <c r="D7" s="76">
        <v>31</v>
      </c>
      <c r="E7" s="76">
        <v>20</v>
      </c>
      <c r="F7" s="70">
        <f>C21*1.02</f>
        <v>293.25</v>
      </c>
      <c r="G7" s="76">
        <v>5</v>
      </c>
      <c r="H7" s="70">
        <f>C22*1.02</f>
        <v>381.22500000000002</v>
      </c>
      <c r="I7" s="308">
        <v>0.85</v>
      </c>
      <c r="J7" s="82">
        <f t="shared" ref="J6:J16" si="1">(E7*F7*I7)+(G7*H7*I7)</f>
        <v>6605.4562500000002</v>
      </c>
      <c r="K7" s="82">
        <f t="shared" si="0"/>
        <v>204769.14375000002</v>
      </c>
      <c r="L7" s="84"/>
      <c r="M7" s="85"/>
      <c r="N7" s="85"/>
      <c r="O7" s="85"/>
      <c r="P7" s="85"/>
      <c r="Q7" s="85"/>
      <c r="R7" s="85"/>
      <c r="S7" s="85"/>
      <c r="T7" s="85"/>
      <c r="U7" s="83"/>
      <c r="V7" s="83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79"/>
      <c r="AL7" s="79"/>
      <c r="AM7" s="79"/>
      <c r="AN7" s="79"/>
      <c r="AO7" s="79"/>
      <c r="AP7" s="79"/>
      <c r="AQ7" s="79"/>
      <c r="AR7" s="79"/>
      <c r="AS7" s="79"/>
    </row>
    <row r="8" spans="1:45" ht="26.25" customHeight="1">
      <c r="A8" s="2"/>
      <c r="B8" s="69" t="s">
        <v>306</v>
      </c>
      <c r="C8" s="76">
        <v>30</v>
      </c>
      <c r="D8" s="76">
        <v>31</v>
      </c>
      <c r="E8" s="76">
        <v>8</v>
      </c>
      <c r="F8" s="70">
        <f>E21*1.02</f>
        <v>229.5</v>
      </c>
      <c r="G8" s="76">
        <v>6</v>
      </c>
      <c r="H8" s="70">
        <f>E22*1.02</f>
        <v>298.35000000000002</v>
      </c>
      <c r="I8" s="308">
        <v>0.42799999999999999</v>
      </c>
      <c r="J8" s="82">
        <f>(E8*F8*I8)+(G8*H8*I8)</f>
        <v>1551.9708000000001</v>
      </c>
      <c r="K8" s="82">
        <f t="shared" si="0"/>
        <v>46559.124000000003</v>
      </c>
      <c r="L8" s="83"/>
      <c r="M8" s="85"/>
      <c r="N8" s="83"/>
      <c r="O8" s="83"/>
      <c r="P8" s="83"/>
      <c r="Q8" s="83"/>
      <c r="R8" s="83"/>
      <c r="S8" s="83"/>
      <c r="T8" s="83"/>
      <c r="U8" s="83"/>
      <c r="V8" s="83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79"/>
      <c r="AL8" s="79"/>
      <c r="AM8" s="79"/>
      <c r="AN8" s="79"/>
      <c r="AO8" s="79"/>
      <c r="AP8" s="79"/>
      <c r="AQ8" s="79"/>
      <c r="AR8" s="79"/>
      <c r="AS8" s="79"/>
    </row>
    <row r="9" spans="1:45" ht="26.25" customHeight="1">
      <c r="A9" s="2"/>
      <c r="B9" s="69" t="s">
        <v>307</v>
      </c>
      <c r="C9" s="76">
        <v>31</v>
      </c>
      <c r="D9" s="76">
        <v>31</v>
      </c>
      <c r="E9" s="76">
        <v>6</v>
      </c>
      <c r="F9" s="70">
        <f>E21*1.02</f>
        <v>229.5</v>
      </c>
      <c r="G9" s="76">
        <v>6</v>
      </c>
      <c r="H9" s="70">
        <f>E22*1.02</f>
        <v>298.35000000000002</v>
      </c>
      <c r="I9" s="308">
        <v>0.39600000000000002</v>
      </c>
      <c r="J9" s="82">
        <f t="shared" si="1"/>
        <v>1254.1716000000001</v>
      </c>
      <c r="K9" s="82">
        <f t="shared" si="0"/>
        <v>38879.319600000003</v>
      </c>
      <c r="L9" s="380"/>
      <c r="M9" s="85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79"/>
      <c r="AL9" s="79"/>
      <c r="AM9" s="79"/>
      <c r="AN9" s="79"/>
      <c r="AO9" s="79"/>
      <c r="AP9" s="79"/>
      <c r="AQ9" s="79"/>
      <c r="AR9" s="79"/>
      <c r="AS9" s="79"/>
    </row>
    <row r="10" spans="1:45" ht="26.25" customHeight="1">
      <c r="A10" s="2"/>
      <c r="B10" s="69" t="s">
        <v>308</v>
      </c>
      <c r="C10" s="76">
        <v>30</v>
      </c>
      <c r="D10" s="76">
        <v>31</v>
      </c>
      <c r="E10" s="76">
        <v>7</v>
      </c>
      <c r="F10" s="70">
        <f>E21*1.02</f>
        <v>229.5</v>
      </c>
      <c r="G10" s="76">
        <v>5</v>
      </c>
      <c r="H10" s="70">
        <f>E22*1.02</f>
        <v>298.35000000000002</v>
      </c>
      <c r="I10" s="308">
        <v>0.38300000000000001</v>
      </c>
      <c r="J10" s="82">
        <f t="shared" si="1"/>
        <v>1186.6297500000001</v>
      </c>
      <c r="K10" s="82">
        <f t="shared" si="0"/>
        <v>35598.892500000002</v>
      </c>
      <c r="L10" s="380"/>
      <c r="M10" s="85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79"/>
      <c r="AL10" s="79"/>
      <c r="AM10" s="79"/>
      <c r="AN10" s="79"/>
      <c r="AO10" s="79"/>
      <c r="AP10" s="79"/>
      <c r="AQ10" s="79"/>
      <c r="AR10" s="79"/>
      <c r="AS10" s="79"/>
    </row>
    <row r="11" spans="1:45" ht="26.25" customHeight="1">
      <c r="A11" s="2"/>
      <c r="B11" s="69" t="s">
        <v>309</v>
      </c>
      <c r="C11" s="76">
        <v>31</v>
      </c>
      <c r="D11" s="76">
        <v>31</v>
      </c>
      <c r="E11" s="76">
        <v>21</v>
      </c>
      <c r="F11" s="70">
        <f>C21*1.02</f>
        <v>293.25</v>
      </c>
      <c r="G11" s="76">
        <v>7</v>
      </c>
      <c r="H11" s="70">
        <f>C22*1.02</f>
        <v>381.22500000000002</v>
      </c>
      <c r="I11" s="308">
        <v>0.9</v>
      </c>
      <c r="J11" s="82">
        <f t="shared" si="1"/>
        <v>7944.1424999999999</v>
      </c>
      <c r="K11" s="82">
        <f t="shared" si="0"/>
        <v>246268.41750000001</v>
      </c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79"/>
      <c r="AL11" s="79"/>
      <c r="AM11" s="79"/>
      <c r="AN11" s="79"/>
      <c r="AO11" s="79"/>
      <c r="AP11" s="79"/>
      <c r="AQ11" s="79"/>
      <c r="AR11" s="79"/>
      <c r="AS11" s="79"/>
    </row>
    <row r="12" spans="1:45" ht="26.25" customHeight="1">
      <c r="A12" s="2"/>
      <c r="B12" s="69" t="s">
        <v>310</v>
      </c>
      <c r="C12" s="76">
        <v>31</v>
      </c>
      <c r="D12" s="76">
        <v>31</v>
      </c>
      <c r="E12" s="76">
        <v>9</v>
      </c>
      <c r="F12" s="70">
        <f>E21*1.02</f>
        <v>229.5</v>
      </c>
      <c r="G12" s="76">
        <v>4</v>
      </c>
      <c r="H12" s="70">
        <f>E22*1.02</f>
        <v>298.35000000000002</v>
      </c>
      <c r="I12" s="308">
        <v>0.42799999999999999</v>
      </c>
      <c r="J12" s="82">
        <f t="shared" si="1"/>
        <v>1394.8092000000001</v>
      </c>
      <c r="K12" s="82">
        <f t="shared" si="0"/>
        <v>43239.085200000001</v>
      </c>
      <c r="L12" s="380"/>
      <c r="M12" s="380"/>
      <c r="N12" s="380"/>
      <c r="O12" s="79"/>
      <c r="P12" s="79"/>
      <c r="Q12" s="79"/>
      <c r="R12" s="79"/>
      <c r="S12" s="79"/>
      <c r="T12" s="79"/>
      <c r="U12" s="79"/>
      <c r="V12" s="79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79"/>
      <c r="AO12" s="79"/>
      <c r="AP12" s="79"/>
      <c r="AQ12" s="79"/>
      <c r="AR12" s="79"/>
      <c r="AS12" s="79"/>
    </row>
    <row r="13" spans="1:45" ht="26.25" customHeight="1">
      <c r="A13" s="2"/>
      <c r="B13" s="69" t="s">
        <v>311</v>
      </c>
      <c r="C13" s="76">
        <v>30</v>
      </c>
      <c r="D13" s="76">
        <v>31</v>
      </c>
      <c r="E13" s="76">
        <v>7</v>
      </c>
      <c r="F13" s="70">
        <f>D21*1.02</f>
        <v>255</v>
      </c>
      <c r="G13" s="76">
        <v>7</v>
      </c>
      <c r="H13" s="70">
        <f>D22*1.02</f>
        <v>331.5</v>
      </c>
      <c r="I13" s="308">
        <v>0.441</v>
      </c>
      <c r="J13" s="82">
        <f t="shared" si="1"/>
        <v>1810.5255000000002</v>
      </c>
      <c r="K13" s="82">
        <f t="shared" si="0"/>
        <v>54315.765000000007</v>
      </c>
      <c r="L13" s="380"/>
      <c r="M13" s="380"/>
      <c r="N13" s="380"/>
      <c r="O13" s="79"/>
      <c r="P13" s="79"/>
      <c r="Q13" s="79"/>
      <c r="R13" s="79"/>
      <c r="S13" s="79"/>
      <c r="T13" s="79"/>
      <c r="U13" s="79"/>
      <c r="V13" s="79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79"/>
      <c r="AO13" s="79"/>
      <c r="AP13" s="79"/>
      <c r="AQ13" s="79"/>
      <c r="AR13" s="79"/>
      <c r="AS13" s="79"/>
    </row>
    <row r="14" spans="1:45" ht="26.25" customHeight="1">
      <c r="A14" s="2"/>
      <c r="B14" s="69" t="s">
        <v>312</v>
      </c>
      <c r="C14" s="76">
        <v>31</v>
      </c>
      <c r="D14" s="76">
        <v>31</v>
      </c>
      <c r="E14" s="76">
        <v>21</v>
      </c>
      <c r="F14" s="70">
        <f>C21*1.02</f>
        <v>293.25</v>
      </c>
      <c r="G14" s="76">
        <v>7</v>
      </c>
      <c r="H14" s="70">
        <f>C22*1.02</f>
        <v>381.22500000000002</v>
      </c>
      <c r="I14" s="308">
        <v>0.9</v>
      </c>
      <c r="J14" s="82">
        <f t="shared" si="1"/>
        <v>7944.1424999999999</v>
      </c>
      <c r="K14" s="82">
        <f t="shared" si="0"/>
        <v>246268.41750000001</v>
      </c>
      <c r="L14" s="380"/>
      <c r="M14" s="380"/>
      <c r="N14" s="380"/>
      <c r="O14" s="79"/>
      <c r="P14" s="79"/>
      <c r="Q14" s="79"/>
      <c r="R14" s="79"/>
      <c r="S14" s="79"/>
      <c r="T14" s="79"/>
      <c r="U14" s="79"/>
      <c r="V14" s="79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79"/>
      <c r="AO14" s="79"/>
      <c r="AP14" s="79"/>
      <c r="AQ14" s="79"/>
      <c r="AR14" s="79"/>
      <c r="AS14" s="79"/>
    </row>
    <row r="15" spans="1:45" ht="26.25" customHeight="1">
      <c r="A15" s="2"/>
      <c r="B15" s="69" t="s">
        <v>313</v>
      </c>
      <c r="C15" s="76">
        <v>30</v>
      </c>
      <c r="D15" s="76">
        <v>31</v>
      </c>
      <c r="E15" s="76">
        <v>23</v>
      </c>
      <c r="F15" s="70">
        <f>C21*1.02</f>
        <v>293.25</v>
      </c>
      <c r="G15" s="76">
        <v>6</v>
      </c>
      <c r="H15" s="70">
        <f>C22*1.02</f>
        <v>381.22500000000002</v>
      </c>
      <c r="I15" s="308">
        <v>0.95</v>
      </c>
      <c r="J15" s="82">
        <f t="shared" si="1"/>
        <v>8580.494999999999</v>
      </c>
      <c r="K15" s="82">
        <f t="shared" si="0"/>
        <v>257414.84999999998</v>
      </c>
      <c r="L15" s="380"/>
      <c r="M15" s="380"/>
      <c r="N15" s="380"/>
      <c r="O15" s="79"/>
      <c r="P15" s="79"/>
      <c r="Q15" s="79"/>
      <c r="R15" s="79"/>
      <c r="S15" s="79"/>
      <c r="T15" s="79"/>
      <c r="U15" s="79"/>
      <c r="V15" s="79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79"/>
      <c r="AO15" s="79"/>
      <c r="AP15" s="79"/>
      <c r="AQ15" s="79"/>
      <c r="AR15" s="79"/>
      <c r="AS15" s="79"/>
    </row>
    <row r="16" spans="1:45" ht="26.25" customHeight="1">
      <c r="A16" s="2"/>
      <c r="B16" s="69" t="s">
        <v>314</v>
      </c>
      <c r="C16" s="76">
        <v>31</v>
      </c>
      <c r="D16" s="76">
        <v>31</v>
      </c>
      <c r="E16" s="76">
        <v>24</v>
      </c>
      <c r="F16" s="70">
        <f>C21*1.02</f>
        <v>293.25</v>
      </c>
      <c r="G16" s="309">
        <v>7</v>
      </c>
      <c r="H16" s="70">
        <f>C22*1.02</f>
        <v>381.22500000000002</v>
      </c>
      <c r="I16" s="310">
        <v>1</v>
      </c>
      <c r="J16" s="311">
        <f t="shared" si="1"/>
        <v>9706.5750000000007</v>
      </c>
      <c r="K16" s="311">
        <f t="shared" si="0"/>
        <v>300903.82500000001</v>
      </c>
      <c r="L16" s="380"/>
      <c r="M16" s="380"/>
      <c r="N16" s="380"/>
      <c r="O16" s="79"/>
      <c r="P16" s="79"/>
      <c r="Q16" s="79"/>
      <c r="R16" s="79"/>
      <c r="S16" s="79"/>
      <c r="T16" s="79"/>
      <c r="U16" s="79"/>
      <c r="V16" s="79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79"/>
      <c r="AO16" s="79"/>
      <c r="AP16" s="79"/>
      <c r="AQ16" s="79"/>
      <c r="AR16" s="79"/>
      <c r="AS16" s="79"/>
    </row>
    <row r="17" spans="1:45" ht="26.25" customHeight="1">
      <c r="A17" s="380"/>
      <c r="B17" s="380"/>
      <c r="C17" s="380"/>
      <c r="D17" s="380"/>
      <c r="E17" s="380"/>
      <c r="F17" s="380"/>
      <c r="G17" s="428" t="s">
        <v>315</v>
      </c>
      <c r="H17" s="429"/>
      <c r="I17" s="312">
        <f>AVERAGE(I5:I16)</f>
        <v>0.63133333333333341</v>
      </c>
      <c r="J17" s="318">
        <f>AVERAGE(J5:J16)</f>
        <v>4286.0931749999991</v>
      </c>
      <c r="K17" s="313">
        <f>SUM(K5:K16)</f>
        <v>1576064.4400500001</v>
      </c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</row>
    <row r="18" spans="1:45" ht="26.25" customHeight="1">
      <c r="A18" s="380"/>
      <c r="B18" s="380"/>
      <c r="C18" s="380"/>
      <c r="D18" s="380"/>
      <c r="E18" s="380"/>
      <c r="F18" s="380"/>
      <c r="G18" s="380"/>
      <c r="H18" s="380"/>
      <c r="I18" s="380"/>
      <c r="J18" s="85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</row>
    <row r="19" spans="1:45" ht="26.25" customHeight="1">
      <c r="A19" s="380"/>
      <c r="B19" s="434" t="s">
        <v>316</v>
      </c>
      <c r="C19" s="435" t="s">
        <v>317</v>
      </c>
      <c r="D19" s="395"/>
      <c r="E19" s="383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</row>
    <row r="20" spans="1:45" ht="26.25" customHeight="1">
      <c r="A20" s="380"/>
      <c r="B20" s="386"/>
      <c r="C20" s="86" t="s">
        <v>284</v>
      </c>
      <c r="D20" s="87" t="s">
        <v>283</v>
      </c>
      <c r="E20" s="381" t="s">
        <v>285</v>
      </c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</row>
    <row r="21" spans="1:45" ht="26.25" customHeight="1">
      <c r="A21" s="380"/>
      <c r="B21" s="88" t="s">
        <v>318</v>
      </c>
      <c r="C21" s="89">
        <v>287.5</v>
      </c>
      <c r="D21" s="314">
        <v>250</v>
      </c>
      <c r="E21" s="89">
        <v>225</v>
      </c>
      <c r="F21" s="315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</row>
    <row r="22" spans="1:45" ht="26.25" customHeight="1">
      <c r="A22" s="380"/>
      <c r="B22" s="88" t="s">
        <v>319</v>
      </c>
      <c r="C22" s="89">
        <v>373.75</v>
      </c>
      <c r="D22" s="314">
        <v>325</v>
      </c>
      <c r="E22" s="89">
        <v>292.5</v>
      </c>
      <c r="F22" s="315"/>
      <c r="G22" s="380"/>
      <c r="H22" s="380"/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</row>
    <row r="23" spans="1:45" ht="26.25" customHeight="1">
      <c r="A23" s="380"/>
      <c r="B23" s="380"/>
      <c r="C23" s="380"/>
      <c r="D23" s="380"/>
      <c r="E23" s="380"/>
      <c r="F23" s="316"/>
      <c r="G23" s="380"/>
      <c r="H23" s="380"/>
      <c r="I23" s="380"/>
      <c r="J23" s="85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</row>
    <row r="24" spans="1:45" ht="26.25" customHeight="1">
      <c r="A24" s="380"/>
      <c r="B24" s="433" t="s">
        <v>320</v>
      </c>
      <c r="C24" s="395"/>
      <c r="D24" s="395"/>
      <c r="E24" s="395"/>
      <c r="F24" s="395"/>
      <c r="G24" s="395"/>
      <c r="H24" s="395"/>
      <c r="I24" s="395"/>
      <c r="J24" s="395"/>
      <c r="K24" s="383"/>
      <c r="L24" s="35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</row>
    <row r="25" spans="1:45" ht="26.25" customHeight="1">
      <c r="A25" s="380"/>
      <c r="B25" s="80" t="s">
        <v>293</v>
      </c>
      <c r="C25" s="80" t="s">
        <v>294</v>
      </c>
      <c r="D25" s="80" t="s">
        <v>295</v>
      </c>
      <c r="E25" s="80" t="s">
        <v>296</v>
      </c>
      <c r="F25" s="80" t="s">
        <v>321</v>
      </c>
      <c r="G25" s="80" t="s">
        <v>298</v>
      </c>
      <c r="H25" s="80" t="s">
        <v>299</v>
      </c>
      <c r="I25" s="80" t="s">
        <v>300</v>
      </c>
      <c r="J25" s="80" t="s">
        <v>301</v>
      </c>
      <c r="K25" s="80" t="s">
        <v>302</v>
      </c>
      <c r="L25" s="155" t="s">
        <v>7</v>
      </c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</row>
    <row r="26" spans="1:45" ht="26.25" customHeight="1">
      <c r="A26" s="380"/>
      <c r="B26" s="69" t="s">
        <v>303</v>
      </c>
      <c r="C26" s="76">
        <v>31</v>
      </c>
      <c r="D26" s="76">
        <v>31</v>
      </c>
      <c r="E26" s="76">
        <v>12</v>
      </c>
      <c r="F26" s="70">
        <f>D42*1.02</f>
        <v>260.10000000000002</v>
      </c>
      <c r="G26" s="76">
        <v>4</v>
      </c>
      <c r="H26" s="70">
        <f>D43</f>
        <v>331.5</v>
      </c>
      <c r="I26" s="294">
        <v>0.53</v>
      </c>
      <c r="J26" s="82">
        <f t="shared" ref="J26:J37" si="2">(E26*F26*I26)+(G26*H26*I26)</f>
        <v>2357.0160000000005</v>
      </c>
      <c r="K26" s="82">
        <f t="shared" ref="K26:K37" si="3">J26*C26</f>
        <v>73067.496000000014</v>
      </c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</row>
    <row r="27" spans="1:45" ht="26.25" customHeight="1">
      <c r="A27" s="380"/>
      <c r="B27" s="69" t="s">
        <v>304</v>
      </c>
      <c r="C27" s="76">
        <v>28</v>
      </c>
      <c r="D27" s="76">
        <v>31</v>
      </c>
      <c r="E27" s="76">
        <v>11</v>
      </c>
      <c r="F27" s="70">
        <f>D42*1.02</f>
        <v>260.10000000000002</v>
      </c>
      <c r="G27" s="76">
        <v>5</v>
      </c>
      <c r="H27" s="70">
        <f>D43*1.02</f>
        <v>338.13</v>
      </c>
      <c r="I27" s="294">
        <v>0.53</v>
      </c>
      <c r="J27" s="82">
        <f t="shared" si="2"/>
        <v>2412.4275000000002</v>
      </c>
      <c r="K27" s="82">
        <f t="shared" si="3"/>
        <v>67547.97</v>
      </c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</row>
    <row r="28" spans="1:45" ht="26.25" customHeight="1">
      <c r="A28" s="380"/>
      <c r="B28" s="69" t="s">
        <v>305</v>
      </c>
      <c r="C28" s="76">
        <v>31</v>
      </c>
      <c r="D28" s="76">
        <v>31</v>
      </c>
      <c r="E28" s="76">
        <v>22</v>
      </c>
      <c r="F28" s="70">
        <f>C42*1.02</f>
        <v>299.11500000000001</v>
      </c>
      <c r="G28" s="76">
        <v>3</v>
      </c>
      <c r="H28" s="70">
        <f>C43*1.02</f>
        <v>388.84950000000003</v>
      </c>
      <c r="I28" s="308">
        <v>0.8</v>
      </c>
      <c r="J28" s="82">
        <f t="shared" si="2"/>
        <v>6197.662800000001</v>
      </c>
      <c r="K28" s="82">
        <f t="shared" si="3"/>
        <v>192127.54680000004</v>
      </c>
      <c r="L28" s="84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</row>
    <row r="29" spans="1:45" ht="26.25" customHeight="1">
      <c r="A29" s="380"/>
      <c r="B29" s="69" t="s">
        <v>306</v>
      </c>
      <c r="C29" s="76">
        <v>30</v>
      </c>
      <c r="D29" s="76">
        <v>31</v>
      </c>
      <c r="E29" s="76">
        <v>12</v>
      </c>
      <c r="F29" s="70">
        <f>E42*1.02</f>
        <v>234.09</v>
      </c>
      <c r="G29" s="76">
        <v>3</v>
      </c>
      <c r="H29" s="70">
        <f>E43*1.02</f>
        <v>304.31700000000001</v>
      </c>
      <c r="I29" s="308">
        <v>0.504</v>
      </c>
      <c r="J29" s="82">
        <f t="shared" si="2"/>
        <v>1875.903624</v>
      </c>
      <c r="K29" s="82">
        <f t="shared" si="3"/>
        <v>56277.108720000004</v>
      </c>
      <c r="L29" s="83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</row>
    <row r="30" spans="1:45" ht="26.25" customHeight="1">
      <c r="A30" s="380"/>
      <c r="B30" s="69" t="s">
        <v>307</v>
      </c>
      <c r="C30" s="76">
        <v>31</v>
      </c>
      <c r="D30" s="76">
        <v>31</v>
      </c>
      <c r="E30" s="76">
        <v>7</v>
      </c>
      <c r="F30" s="70">
        <f>E42*1.02</f>
        <v>234.09</v>
      </c>
      <c r="G30" s="76">
        <v>7</v>
      </c>
      <c r="H30" s="70">
        <f>E43*1.02</f>
        <v>304.31700000000001</v>
      </c>
      <c r="I30" s="308">
        <v>0.46600000000000003</v>
      </c>
      <c r="J30" s="82">
        <f t="shared" si="2"/>
        <v>1756.2836340000003</v>
      </c>
      <c r="K30" s="82">
        <f t="shared" si="3"/>
        <v>54444.792654000012</v>
      </c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</row>
    <row r="31" spans="1:45" ht="26.25" customHeight="1">
      <c r="A31" s="380"/>
      <c r="B31" s="69" t="s">
        <v>308</v>
      </c>
      <c r="C31" s="76">
        <v>30</v>
      </c>
      <c r="D31" s="76">
        <v>31</v>
      </c>
      <c r="E31" s="76">
        <v>10</v>
      </c>
      <c r="F31" s="70">
        <f>E42*1.02</f>
        <v>234.09</v>
      </c>
      <c r="G31" s="76">
        <v>3</v>
      </c>
      <c r="H31" s="70">
        <f>E43*1.02</f>
        <v>304.31700000000001</v>
      </c>
      <c r="I31" s="308">
        <v>0.45100000000000001</v>
      </c>
      <c r="J31" s="82">
        <f t="shared" si="2"/>
        <v>1467.486801</v>
      </c>
      <c r="K31" s="82">
        <f t="shared" si="3"/>
        <v>44024.604030000002</v>
      </c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</row>
    <row r="32" spans="1:45" ht="26.25" customHeight="1">
      <c r="A32" s="380"/>
      <c r="B32" s="69" t="s">
        <v>309</v>
      </c>
      <c r="C32" s="76">
        <v>31</v>
      </c>
      <c r="D32" s="76">
        <v>31</v>
      </c>
      <c r="E32" s="76">
        <v>23</v>
      </c>
      <c r="F32" s="70">
        <f>C42*1.02</f>
        <v>299.11500000000001</v>
      </c>
      <c r="G32" s="76">
        <v>6</v>
      </c>
      <c r="H32" s="70">
        <f>C43*1.02</f>
        <v>388.84950000000003</v>
      </c>
      <c r="I32" s="308">
        <v>0.85</v>
      </c>
      <c r="J32" s="82">
        <f t="shared" si="2"/>
        <v>7830.8307000000004</v>
      </c>
      <c r="K32" s="82">
        <f t="shared" si="3"/>
        <v>242755.75170000002</v>
      </c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</row>
    <row r="33" spans="1:45" ht="26.25" customHeight="1">
      <c r="A33" s="380"/>
      <c r="B33" s="69" t="s">
        <v>310</v>
      </c>
      <c r="C33" s="76">
        <v>31</v>
      </c>
      <c r="D33" s="76">
        <v>31</v>
      </c>
      <c r="E33" s="76">
        <v>10</v>
      </c>
      <c r="F33" s="70">
        <f>E42*1.02</f>
        <v>234.09</v>
      </c>
      <c r="G33" s="76">
        <v>5</v>
      </c>
      <c r="H33" s="70">
        <f>E43*1.02</f>
        <v>304.31700000000001</v>
      </c>
      <c r="I33" s="308">
        <v>0.504</v>
      </c>
      <c r="J33" s="82">
        <f t="shared" si="2"/>
        <v>1946.6924399999998</v>
      </c>
      <c r="K33" s="82">
        <f t="shared" si="3"/>
        <v>60347.465639999995</v>
      </c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</row>
    <row r="34" spans="1:45" ht="26.25" customHeight="1">
      <c r="A34" s="380"/>
      <c r="B34" s="69" t="s">
        <v>311</v>
      </c>
      <c r="C34" s="76">
        <v>30</v>
      </c>
      <c r="D34" s="76">
        <v>31</v>
      </c>
      <c r="E34" s="76">
        <v>12</v>
      </c>
      <c r="F34" s="70">
        <f>D42*1.02</f>
        <v>260.10000000000002</v>
      </c>
      <c r="G34" s="76">
        <v>4</v>
      </c>
      <c r="H34" s="70">
        <f>D43*1.02</f>
        <v>338.13</v>
      </c>
      <c r="I34" s="308">
        <v>0.51900000000000002</v>
      </c>
      <c r="J34" s="82">
        <f t="shared" si="2"/>
        <v>2321.8606800000002</v>
      </c>
      <c r="K34" s="82">
        <f t="shared" si="3"/>
        <v>69655.820400000011</v>
      </c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</row>
    <row r="35" spans="1:45" ht="26.25" customHeight="1">
      <c r="A35" s="380"/>
      <c r="B35" s="69" t="s">
        <v>312</v>
      </c>
      <c r="C35" s="76">
        <v>31</v>
      </c>
      <c r="D35" s="76">
        <v>31</v>
      </c>
      <c r="E35" s="76">
        <v>12</v>
      </c>
      <c r="F35" s="70">
        <f>C42*1.02</f>
        <v>299.11500000000001</v>
      </c>
      <c r="G35" s="76">
        <v>4</v>
      </c>
      <c r="H35" s="70">
        <f>C43*1.02</f>
        <v>388.84950000000003</v>
      </c>
      <c r="I35" s="308">
        <v>0.8</v>
      </c>
      <c r="J35" s="82">
        <f t="shared" si="2"/>
        <v>4115.8224000000009</v>
      </c>
      <c r="K35" s="82">
        <f t="shared" si="3"/>
        <v>127590.49440000003</v>
      </c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</row>
    <row r="36" spans="1:45" ht="26.25" customHeight="1">
      <c r="A36" s="380"/>
      <c r="B36" s="69" t="s">
        <v>313</v>
      </c>
      <c r="C36" s="76">
        <v>30</v>
      </c>
      <c r="D36" s="76">
        <v>31</v>
      </c>
      <c r="E36" s="76">
        <v>20</v>
      </c>
      <c r="F36" s="70">
        <f>C42*1.02</f>
        <v>299.11500000000001</v>
      </c>
      <c r="G36" s="76">
        <v>4</v>
      </c>
      <c r="H36" s="70">
        <f>C43*1.02</f>
        <v>388.84950000000003</v>
      </c>
      <c r="I36" s="308">
        <v>0.64700000000000002</v>
      </c>
      <c r="J36" s="82">
        <f t="shared" si="2"/>
        <v>4876.8906060000008</v>
      </c>
      <c r="K36" s="82">
        <f t="shared" si="3"/>
        <v>146306.71818000003</v>
      </c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</row>
    <row r="37" spans="1:45" ht="26.25" customHeight="1">
      <c r="A37" s="380"/>
      <c r="B37" s="69" t="s">
        <v>314</v>
      </c>
      <c r="C37" s="76">
        <v>31</v>
      </c>
      <c r="D37" s="76">
        <v>31</v>
      </c>
      <c r="E37" s="76">
        <v>24</v>
      </c>
      <c r="F37" s="70">
        <f>C42*1.02</f>
        <v>299.11500000000001</v>
      </c>
      <c r="G37" s="76">
        <v>7</v>
      </c>
      <c r="H37" s="70">
        <f>C43*1.02</f>
        <v>388.84950000000003</v>
      </c>
      <c r="I37" s="308">
        <v>1</v>
      </c>
      <c r="J37" s="82">
        <f t="shared" si="2"/>
        <v>9900.7065000000002</v>
      </c>
      <c r="K37" s="82">
        <f t="shared" si="3"/>
        <v>306921.90150000004</v>
      </c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</row>
    <row r="38" spans="1:45" ht="26.25" customHeight="1">
      <c r="A38" s="380"/>
      <c r="B38" s="380"/>
      <c r="C38" s="380"/>
      <c r="D38" s="380"/>
      <c r="E38" s="380"/>
      <c r="F38" s="380"/>
      <c r="G38" s="428" t="s">
        <v>315</v>
      </c>
      <c r="H38" s="429"/>
      <c r="I38" s="312">
        <f>AVERAGE(I26:I37)</f>
        <v>0.63341666666666663</v>
      </c>
      <c r="J38" s="318">
        <f>AVERAGE(J26:J37)</f>
        <v>3921.6319737500003</v>
      </c>
      <c r="K38" s="313">
        <f>SUM(K26:K37)</f>
        <v>1441067.6700240001</v>
      </c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</row>
    <row r="39" spans="1:45" ht="26.25" customHeight="1">
      <c r="A39" s="380"/>
      <c r="B39" s="380"/>
      <c r="C39" s="380"/>
      <c r="D39" s="380"/>
      <c r="E39" s="380"/>
      <c r="F39" s="380"/>
      <c r="G39" s="380"/>
      <c r="H39" s="380"/>
      <c r="I39" s="380"/>
      <c r="J39" s="85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</row>
    <row r="40" spans="1:45" ht="26.25" customHeight="1">
      <c r="A40" s="380"/>
      <c r="B40" s="434" t="s">
        <v>316</v>
      </c>
      <c r="C40" s="435" t="s">
        <v>322</v>
      </c>
      <c r="D40" s="395"/>
      <c r="E40" s="383"/>
      <c r="F40" s="380"/>
      <c r="G40" s="380"/>
      <c r="H40" s="380"/>
      <c r="I40" s="380"/>
      <c r="J40" s="85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</row>
    <row r="41" spans="1:45" ht="26.25" customHeight="1">
      <c r="A41" s="380"/>
      <c r="B41" s="386"/>
      <c r="C41" s="86" t="s">
        <v>284</v>
      </c>
      <c r="D41" s="87" t="s">
        <v>283</v>
      </c>
      <c r="E41" s="381" t="s">
        <v>285</v>
      </c>
      <c r="F41" s="380"/>
      <c r="G41" s="380"/>
      <c r="H41" s="380"/>
      <c r="I41" s="380"/>
      <c r="J41" s="85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</row>
    <row r="42" spans="1:45" ht="26.25" customHeight="1">
      <c r="A42" s="380"/>
      <c r="B42" s="88" t="s">
        <v>318</v>
      </c>
      <c r="C42" s="70">
        <f>C21*1.02</f>
        <v>293.25</v>
      </c>
      <c r="D42" s="70">
        <f>D21*1.02</f>
        <v>255</v>
      </c>
      <c r="E42" s="70">
        <f>E21*1.02</f>
        <v>229.5</v>
      </c>
      <c r="F42" s="380"/>
      <c r="G42" s="380"/>
      <c r="H42" s="380"/>
      <c r="I42" s="380"/>
      <c r="J42" s="85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</row>
    <row r="43" spans="1:45" ht="26.25" customHeight="1">
      <c r="A43" s="380"/>
      <c r="B43" s="88" t="s">
        <v>319</v>
      </c>
      <c r="C43" s="70">
        <f>C22*1.02</f>
        <v>381.22500000000002</v>
      </c>
      <c r="D43" s="70">
        <f>D22*1.02</f>
        <v>331.5</v>
      </c>
      <c r="E43" s="70">
        <f>E22*1.02</f>
        <v>298.35000000000002</v>
      </c>
      <c r="F43" s="380"/>
      <c r="G43" s="380"/>
      <c r="H43" s="380"/>
      <c r="I43" s="380"/>
      <c r="J43" s="85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</row>
    <row r="44" spans="1:45" ht="26.25" customHeight="1">
      <c r="A44" s="380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79"/>
      <c r="AI44" s="380"/>
      <c r="AJ44" s="380"/>
      <c r="AK44" s="79"/>
      <c r="AL44" s="79"/>
      <c r="AM44" s="79"/>
      <c r="AN44" s="79"/>
      <c r="AO44" s="79"/>
      <c r="AP44" s="79"/>
      <c r="AQ44" s="79"/>
      <c r="AR44" s="79"/>
      <c r="AS44" s="79"/>
    </row>
    <row r="45" spans="1:45" ht="26.25" customHeight="1">
      <c r="A45" s="380"/>
      <c r="B45" s="433" t="s">
        <v>323</v>
      </c>
      <c r="C45" s="395"/>
      <c r="D45" s="395"/>
      <c r="E45" s="395"/>
      <c r="F45" s="395"/>
      <c r="G45" s="395"/>
      <c r="H45" s="395"/>
      <c r="I45" s="395"/>
      <c r="J45" s="395"/>
      <c r="K45" s="383"/>
      <c r="L45" s="35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79"/>
      <c r="AI45" s="380"/>
      <c r="AJ45" s="380"/>
      <c r="AK45" s="79"/>
      <c r="AL45" s="79"/>
      <c r="AM45" s="79"/>
      <c r="AN45" s="79"/>
      <c r="AO45" s="79"/>
      <c r="AP45" s="79"/>
      <c r="AQ45" s="79"/>
      <c r="AR45" s="79"/>
      <c r="AS45" s="79"/>
    </row>
    <row r="46" spans="1:45" ht="26.25" customHeight="1">
      <c r="A46" s="380"/>
      <c r="B46" s="80" t="s">
        <v>293</v>
      </c>
      <c r="C46" s="80" t="s">
        <v>294</v>
      </c>
      <c r="D46" s="80" t="s">
        <v>295</v>
      </c>
      <c r="E46" s="80" t="s">
        <v>296</v>
      </c>
      <c r="F46" s="80" t="s">
        <v>321</v>
      </c>
      <c r="G46" s="80" t="s">
        <v>298</v>
      </c>
      <c r="H46" s="80" t="s">
        <v>299</v>
      </c>
      <c r="I46" s="80" t="s">
        <v>300</v>
      </c>
      <c r="J46" s="80" t="s">
        <v>301</v>
      </c>
      <c r="K46" s="80" t="s">
        <v>302</v>
      </c>
      <c r="L46" s="155" t="s">
        <v>7</v>
      </c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79"/>
      <c r="AI46" s="380"/>
      <c r="AJ46" s="380"/>
      <c r="AK46" s="79"/>
      <c r="AL46" s="79"/>
      <c r="AM46" s="79"/>
      <c r="AN46" s="79"/>
      <c r="AO46" s="79"/>
      <c r="AP46" s="79"/>
      <c r="AQ46" s="79"/>
      <c r="AR46" s="79"/>
      <c r="AS46" s="79"/>
    </row>
    <row r="47" spans="1:45" ht="26.25" customHeight="1">
      <c r="A47" s="380"/>
      <c r="B47" s="69" t="s">
        <v>303</v>
      </c>
      <c r="C47" s="76">
        <v>31</v>
      </c>
      <c r="D47" s="76">
        <v>31</v>
      </c>
      <c r="E47" s="76">
        <v>10</v>
      </c>
      <c r="F47" s="70">
        <f>D63*1.02</f>
        <v>265.30200000000002</v>
      </c>
      <c r="G47" s="76">
        <v>7</v>
      </c>
      <c r="H47" s="70">
        <f>D64</f>
        <v>338.13</v>
      </c>
      <c r="I47" s="308">
        <v>0.57499999999999996</v>
      </c>
      <c r="J47" s="82">
        <f t="shared" ref="J47:J58" si="4">(E47*F47*I47)+(G47*H47*I47)</f>
        <v>2886.45975</v>
      </c>
      <c r="K47" s="82">
        <f t="shared" ref="K47:K58" si="5">J47*C47</f>
        <v>89480.252250000005</v>
      </c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79"/>
      <c r="AL47" s="79"/>
      <c r="AM47" s="79"/>
      <c r="AN47" s="79"/>
      <c r="AO47" s="79"/>
      <c r="AP47" s="79"/>
      <c r="AQ47" s="79"/>
      <c r="AR47" s="79"/>
      <c r="AS47" s="79"/>
    </row>
    <row r="48" spans="1:45" ht="26.25" customHeight="1">
      <c r="A48" s="380"/>
      <c r="B48" s="69" t="s">
        <v>304</v>
      </c>
      <c r="C48" s="76">
        <v>28</v>
      </c>
      <c r="D48" s="76">
        <v>31</v>
      </c>
      <c r="E48" s="76">
        <v>9</v>
      </c>
      <c r="F48" s="70">
        <f>D63*1.02</f>
        <v>265.30200000000002</v>
      </c>
      <c r="G48" s="76">
        <v>6</v>
      </c>
      <c r="H48" s="70">
        <f>D64*1.02</f>
        <v>344.89260000000002</v>
      </c>
      <c r="I48" s="308">
        <v>0.57499999999999996</v>
      </c>
      <c r="J48" s="82">
        <f t="shared" si="4"/>
        <v>2562.8173200000001</v>
      </c>
      <c r="K48" s="82">
        <f t="shared" si="5"/>
        <v>71758.884959999996</v>
      </c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79"/>
      <c r="AL48" s="79"/>
      <c r="AM48" s="79"/>
      <c r="AN48" s="79"/>
      <c r="AO48" s="79"/>
      <c r="AP48" s="79"/>
      <c r="AQ48" s="79"/>
      <c r="AR48" s="79"/>
      <c r="AS48" s="79"/>
    </row>
    <row r="49" spans="1:45" ht="26.25" customHeight="1">
      <c r="A49" s="380"/>
      <c r="B49" s="69" t="s">
        <v>305</v>
      </c>
      <c r="C49" s="76">
        <v>31</v>
      </c>
      <c r="D49" s="76">
        <v>31</v>
      </c>
      <c r="E49" s="76">
        <v>20</v>
      </c>
      <c r="F49" s="70">
        <f>C63*1.02</f>
        <v>305.09730000000002</v>
      </c>
      <c r="G49" s="76">
        <v>4</v>
      </c>
      <c r="H49" s="70">
        <f>C64*1.02</f>
        <v>396.62649000000005</v>
      </c>
      <c r="I49" s="308">
        <v>0.8</v>
      </c>
      <c r="J49" s="82">
        <f t="shared" si="4"/>
        <v>6150.7615680000008</v>
      </c>
      <c r="K49" s="82">
        <f t="shared" si="5"/>
        <v>190673.60860800004</v>
      </c>
      <c r="L49" s="84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79"/>
      <c r="AL49" s="79"/>
      <c r="AM49" s="79"/>
      <c r="AN49" s="79"/>
      <c r="AO49" s="79"/>
      <c r="AP49" s="79"/>
      <c r="AQ49" s="79"/>
      <c r="AR49" s="79"/>
      <c r="AS49" s="79"/>
    </row>
    <row r="50" spans="1:45" ht="26.25" customHeight="1">
      <c r="A50" s="380"/>
      <c r="B50" s="69" t="s">
        <v>306</v>
      </c>
      <c r="C50" s="76">
        <v>30</v>
      </c>
      <c r="D50" s="76">
        <v>31</v>
      </c>
      <c r="E50" s="76">
        <v>10</v>
      </c>
      <c r="F50" s="70">
        <f>E63*1.02</f>
        <v>238.77180000000001</v>
      </c>
      <c r="G50" s="76">
        <v>7</v>
      </c>
      <c r="H50" s="70">
        <f>E64*1.02</f>
        <v>310.40334000000001</v>
      </c>
      <c r="I50" s="308">
        <v>0.54600000000000004</v>
      </c>
      <c r="J50" s="82">
        <f t="shared" si="4"/>
        <v>2490.0555934800004</v>
      </c>
      <c r="K50" s="82">
        <f t="shared" si="5"/>
        <v>74701.667804400015</v>
      </c>
      <c r="L50" s="83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79"/>
      <c r="AL50" s="79"/>
      <c r="AM50" s="79"/>
      <c r="AN50" s="79"/>
      <c r="AO50" s="79"/>
      <c r="AP50" s="79"/>
      <c r="AQ50" s="79"/>
      <c r="AR50" s="79"/>
      <c r="AS50" s="79"/>
    </row>
    <row r="51" spans="1:45" ht="26.25" customHeight="1">
      <c r="A51" s="380"/>
      <c r="B51" s="69" t="s">
        <v>307</v>
      </c>
      <c r="C51" s="76">
        <v>31</v>
      </c>
      <c r="D51" s="76">
        <v>31</v>
      </c>
      <c r="E51" s="76">
        <v>10</v>
      </c>
      <c r="F51" s="70">
        <f>E63*1.02</f>
        <v>238.77180000000001</v>
      </c>
      <c r="G51" s="76">
        <v>5</v>
      </c>
      <c r="H51" s="70">
        <f>E64*1.02</f>
        <v>310.40334000000001</v>
      </c>
      <c r="I51" s="308">
        <v>0.50600000000000001</v>
      </c>
      <c r="J51" s="82">
        <f t="shared" si="4"/>
        <v>1993.5057582000002</v>
      </c>
      <c r="K51" s="82">
        <f t="shared" si="5"/>
        <v>61798.678504200005</v>
      </c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79"/>
      <c r="AL51" s="79"/>
      <c r="AM51" s="79"/>
      <c r="AN51" s="79"/>
      <c r="AO51" s="79"/>
      <c r="AP51" s="79"/>
      <c r="AQ51" s="79"/>
      <c r="AR51" s="79"/>
      <c r="AS51" s="79"/>
    </row>
    <row r="52" spans="1:45" ht="26.25" customHeight="1">
      <c r="A52" s="380"/>
      <c r="B52" s="69" t="s">
        <v>308</v>
      </c>
      <c r="C52" s="76">
        <v>30</v>
      </c>
      <c r="D52" s="76">
        <v>31</v>
      </c>
      <c r="E52" s="76">
        <v>10</v>
      </c>
      <c r="F52" s="70">
        <f>E63*1.02</f>
        <v>238.77180000000001</v>
      </c>
      <c r="G52" s="76">
        <v>5</v>
      </c>
      <c r="H52" s="70">
        <f>E64*1.02</f>
        <v>310.40334000000001</v>
      </c>
      <c r="I52" s="308">
        <v>0.48899999999999999</v>
      </c>
      <c r="J52" s="82">
        <f t="shared" si="4"/>
        <v>1926.5302683</v>
      </c>
      <c r="K52" s="82">
        <f t="shared" si="5"/>
        <v>57795.908048999998</v>
      </c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79"/>
      <c r="AL52" s="79"/>
      <c r="AM52" s="79"/>
      <c r="AN52" s="79"/>
      <c r="AO52" s="79"/>
      <c r="AP52" s="79"/>
      <c r="AQ52" s="79"/>
      <c r="AR52" s="79"/>
      <c r="AS52" s="79"/>
    </row>
    <row r="53" spans="1:45" ht="26.25" customHeight="1">
      <c r="A53" s="380"/>
      <c r="B53" s="69" t="s">
        <v>309</v>
      </c>
      <c r="C53" s="76">
        <v>31</v>
      </c>
      <c r="D53" s="76">
        <v>31</v>
      </c>
      <c r="E53" s="76">
        <v>22</v>
      </c>
      <c r="F53" s="70">
        <f>C63*1.02</f>
        <v>305.09730000000002</v>
      </c>
      <c r="G53" s="76">
        <v>6</v>
      </c>
      <c r="H53" s="70">
        <f>C64*1.02</f>
        <v>396.62649000000005</v>
      </c>
      <c r="I53" s="308">
        <v>0.9</v>
      </c>
      <c r="J53" s="82">
        <f t="shared" si="4"/>
        <v>8182.7095860000009</v>
      </c>
      <c r="K53" s="82">
        <f t="shared" si="5"/>
        <v>253663.99716600002</v>
      </c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79"/>
      <c r="AL53" s="79"/>
      <c r="AM53" s="79"/>
      <c r="AN53" s="79"/>
      <c r="AO53" s="79"/>
      <c r="AP53" s="79"/>
      <c r="AQ53" s="79"/>
      <c r="AR53" s="79"/>
      <c r="AS53" s="79"/>
    </row>
    <row r="54" spans="1:45" ht="26.25" customHeight="1">
      <c r="A54" s="380"/>
      <c r="B54" s="69" t="s">
        <v>310</v>
      </c>
      <c r="C54" s="76">
        <v>31</v>
      </c>
      <c r="D54" s="76">
        <v>31</v>
      </c>
      <c r="E54" s="76">
        <v>10</v>
      </c>
      <c r="F54" s="70">
        <f>E63*1.02</f>
        <v>238.77180000000001</v>
      </c>
      <c r="G54" s="76">
        <v>7</v>
      </c>
      <c r="H54" s="70">
        <f>E64*1.02</f>
        <v>310.40334000000001</v>
      </c>
      <c r="I54" s="308">
        <v>0.54600000000000004</v>
      </c>
      <c r="J54" s="82">
        <f t="shared" si="4"/>
        <v>2490.0555934800004</v>
      </c>
      <c r="K54" s="82">
        <f t="shared" si="5"/>
        <v>77191.723397880007</v>
      </c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79"/>
      <c r="AL54" s="79"/>
      <c r="AM54" s="79"/>
      <c r="AN54" s="79"/>
      <c r="AO54" s="79"/>
      <c r="AP54" s="79"/>
      <c r="AQ54" s="79"/>
      <c r="AR54" s="79"/>
      <c r="AS54" s="79"/>
    </row>
    <row r="55" spans="1:45" ht="26.25" customHeight="1">
      <c r="A55" s="380"/>
      <c r="B55" s="69" t="s">
        <v>311</v>
      </c>
      <c r="C55" s="76">
        <v>30</v>
      </c>
      <c r="D55" s="76">
        <v>31</v>
      </c>
      <c r="E55" s="76">
        <v>10</v>
      </c>
      <c r="F55" s="70">
        <f>D63*1.02</f>
        <v>265.30200000000002</v>
      </c>
      <c r="G55" s="76">
        <v>7</v>
      </c>
      <c r="H55" s="70">
        <f>D64*1.02</f>
        <v>344.89260000000002</v>
      </c>
      <c r="I55" s="308">
        <v>0.56299999999999994</v>
      </c>
      <c r="J55" s="82">
        <f t="shared" si="4"/>
        <v>2852.8719965999999</v>
      </c>
      <c r="K55" s="82">
        <f t="shared" si="5"/>
        <v>85586.159897999998</v>
      </c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79"/>
      <c r="AL55" s="79"/>
      <c r="AM55" s="79"/>
      <c r="AN55" s="79"/>
      <c r="AO55" s="79"/>
      <c r="AP55" s="79"/>
      <c r="AQ55" s="79"/>
      <c r="AR55" s="79"/>
      <c r="AS55" s="79"/>
    </row>
    <row r="56" spans="1:45" ht="26.25" customHeight="1">
      <c r="A56" s="380"/>
      <c r="B56" s="69" t="s">
        <v>312</v>
      </c>
      <c r="C56" s="76">
        <v>31</v>
      </c>
      <c r="D56" s="76">
        <v>31</v>
      </c>
      <c r="E56" s="76">
        <v>19</v>
      </c>
      <c r="F56" s="70">
        <f>C63*1.02</f>
        <v>305.09730000000002</v>
      </c>
      <c r="G56" s="76">
        <v>4</v>
      </c>
      <c r="H56" s="70">
        <f>C64*1.02</f>
        <v>396.62649000000005</v>
      </c>
      <c r="I56" s="308">
        <v>0.75</v>
      </c>
      <c r="J56" s="82">
        <f t="shared" si="4"/>
        <v>5537.5159949999997</v>
      </c>
      <c r="K56" s="82">
        <f t="shared" si="5"/>
        <v>171662.995845</v>
      </c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79"/>
      <c r="AL56" s="79"/>
      <c r="AM56" s="79"/>
      <c r="AN56" s="79"/>
      <c r="AO56" s="79"/>
      <c r="AP56" s="79"/>
      <c r="AQ56" s="79"/>
      <c r="AR56" s="79"/>
      <c r="AS56" s="79"/>
    </row>
    <row r="57" spans="1:45" ht="26.25" customHeight="1">
      <c r="A57" s="380"/>
      <c r="B57" s="69" t="s">
        <v>313</v>
      </c>
      <c r="C57" s="76">
        <v>30</v>
      </c>
      <c r="D57" s="76">
        <v>31</v>
      </c>
      <c r="E57" s="76">
        <v>19</v>
      </c>
      <c r="F57" s="70">
        <f>C63*1.02</f>
        <v>305.09730000000002</v>
      </c>
      <c r="G57" s="76">
        <v>7</v>
      </c>
      <c r="H57" s="70">
        <f>C64*1.02</f>
        <v>396.62649000000005</v>
      </c>
      <c r="I57" s="308">
        <v>0.85</v>
      </c>
      <c r="J57" s="82">
        <f t="shared" si="4"/>
        <v>7287.2490104999997</v>
      </c>
      <c r="K57" s="82">
        <f t="shared" si="5"/>
        <v>218617.47031499998</v>
      </c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79"/>
      <c r="AL57" s="79"/>
      <c r="AM57" s="79"/>
      <c r="AN57" s="79"/>
      <c r="AO57" s="79"/>
      <c r="AP57" s="79"/>
      <c r="AQ57" s="79"/>
      <c r="AR57" s="79"/>
      <c r="AS57" s="79"/>
    </row>
    <row r="58" spans="1:45" ht="26.25" customHeight="1">
      <c r="A58" s="380"/>
      <c r="B58" s="69" t="s">
        <v>314</v>
      </c>
      <c r="C58" s="76">
        <v>31</v>
      </c>
      <c r="D58" s="76">
        <v>31</v>
      </c>
      <c r="E58" s="76">
        <v>24</v>
      </c>
      <c r="F58" s="70">
        <f>C63*1.02</f>
        <v>305.09730000000002</v>
      </c>
      <c r="G58" s="76">
        <v>7</v>
      </c>
      <c r="H58" s="70">
        <f>C64*1.02</f>
        <v>396.62649000000005</v>
      </c>
      <c r="I58" s="308">
        <v>1</v>
      </c>
      <c r="J58" s="82">
        <f t="shared" si="4"/>
        <v>10098.72063</v>
      </c>
      <c r="K58" s="82">
        <f t="shared" si="5"/>
        <v>313060.33953</v>
      </c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79"/>
      <c r="AL58" s="79"/>
      <c r="AM58" s="79"/>
      <c r="AN58" s="79"/>
      <c r="AO58" s="79"/>
      <c r="AP58" s="79"/>
      <c r="AQ58" s="79"/>
      <c r="AR58" s="79"/>
      <c r="AS58" s="79"/>
    </row>
    <row r="59" spans="1:45" ht="26.25" customHeight="1">
      <c r="A59" s="380"/>
      <c r="B59" s="380"/>
      <c r="C59" s="380"/>
      <c r="D59" s="380"/>
      <c r="E59" s="380"/>
      <c r="F59" s="380"/>
      <c r="G59" s="428" t="s">
        <v>315</v>
      </c>
      <c r="H59" s="429"/>
      <c r="I59" s="312">
        <f>AVERAGE(I47:I58)</f>
        <v>0.67499999999999993</v>
      </c>
      <c r="J59" s="318">
        <f>AVERAGE(J47:J58)</f>
        <v>4538.2710891300003</v>
      </c>
      <c r="K59" s="313">
        <f>SUM(K47:K58)</f>
        <v>1665991.68632748</v>
      </c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</row>
    <row r="60" spans="1:45" ht="26.25" customHeight="1">
      <c r="A60" s="380"/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79"/>
      <c r="AL60" s="79"/>
      <c r="AM60" s="79"/>
      <c r="AN60" s="79"/>
      <c r="AO60" s="79"/>
      <c r="AP60" s="79"/>
      <c r="AQ60" s="79"/>
      <c r="AR60" s="79"/>
      <c r="AS60" s="79"/>
    </row>
    <row r="61" spans="1:45" ht="26.25" customHeight="1">
      <c r="A61" s="380"/>
      <c r="B61" s="434" t="s">
        <v>316</v>
      </c>
      <c r="C61" s="435" t="s">
        <v>324</v>
      </c>
      <c r="D61" s="395"/>
      <c r="E61" s="383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79"/>
      <c r="AL61" s="79"/>
      <c r="AM61" s="79"/>
      <c r="AN61" s="79"/>
      <c r="AO61" s="79"/>
      <c r="AP61" s="79"/>
      <c r="AQ61" s="79"/>
      <c r="AR61" s="79"/>
      <c r="AS61" s="79"/>
    </row>
    <row r="62" spans="1:45" ht="26.25" customHeight="1">
      <c r="A62" s="380"/>
      <c r="B62" s="386"/>
      <c r="C62" s="86" t="s">
        <v>284</v>
      </c>
      <c r="D62" s="87" t="s">
        <v>283</v>
      </c>
      <c r="E62" s="381" t="s">
        <v>285</v>
      </c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79"/>
      <c r="AL62" s="79"/>
      <c r="AM62" s="79"/>
      <c r="AN62" s="79"/>
      <c r="AO62" s="79"/>
      <c r="AP62" s="79"/>
      <c r="AQ62" s="79"/>
      <c r="AR62" s="79"/>
      <c r="AS62" s="79"/>
    </row>
    <row r="63" spans="1:45" ht="26.25" customHeight="1">
      <c r="A63" s="380"/>
      <c r="B63" s="88" t="s">
        <v>318</v>
      </c>
      <c r="C63" s="70">
        <f>C42*1.02</f>
        <v>299.11500000000001</v>
      </c>
      <c r="D63" s="70">
        <f>D42*1.02</f>
        <v>260.10000000000002</v>
      </c>
      <c r="E63" s="70">
        <f>E42*1.02</f>
        <v>234.09</v>
      </c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79"/>
      <c r="AL63" s="79"/>
      <c r="AM63" s="79"/>
      <c r="AN63" s="79"/>
      <c r="AO63" s="79"/>
      <c r="AP63" s="79"/>
      <c r="AQ63" s="79"/>
      <c r="AR63" s="79"/>
      <c r="AS63" s="79"/>
    </row>
    <row r="64" spans="1:45" ht="26.25" customHeight="1">
      <c r="A64" s="380"/>
      <c r="B64" s="88" t="s">
        <v>319</v>
      </c>
      <c r="C64" s="70">
        <f>C43*1.02</f>
        <v>388.84950000000003</v>
      </c>
      <c r="D64" s="70">
        <f>D43*1.02</f>
        <v>338.13</v>
      </c>
      <c r="E64" s="70">
        <f>E43*1.02</f>
        <v>304.31700000000001</v>
      </c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79"/>
      <c r="AL64" s="79"/>
      <c r="AM64" s="79"/>
      <c r="AN64" s="79"/>
      <c r="AO64" s="79"/>
      <c r="AP64" s="79"/>
      <c r="AQ64" s="79"/>
      <c r="AR64" s="79"/>
      <c r="AS64" s="79"/>
    </row>
    <row r="65" spans="1:45" ht="26.25" customHeight="1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79"/>
      <c r="AL65" s="79"/>
      <c r="AM65" s="79"/>
      <c r="AN65" s="79"/>
      <c r="AO65" s="79"/>
      <c r="AP65" s="79"/>
      <c r="AQ65" s="79"/>
      <c r="AR65" s="79"/>
      <c r="AS65" s="79"/>
    </row>
    <row r="66" spans="1:45" ht="26.25" customHeight="1">
      <c r="A66" s="380"/>
      <c r="B66" s="433" t="s">
        <v>325</v>
      </c>
      <c r="C66" s="395"/>
      <c r="D66" s="395"/>
      <c r="E66" s="395"/>
      <c r="F66" s="395"/>
      <c r="G66" s="395"/>
      <c r="H66" s="395"/>
      <c r="I66" s="395"/>
      <c r="J66" s="395"/>
      <c r="K66" s="383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79"/>
      <c r="AL66" s="79"/>
      <c r="AM66" s="79"/>
      <c r="AN66" s="79"/>
      <c r="AO66" s="79"/>
      <c r="AP66" s="79"/>
      <c r="AQ66" s="79"/>
      <c r="AR66" s="79"/>
      <c r="AS66" s="79"/>
    </row>
    <row r="67" spans="1:45" ht="26.25" customHeight="1">
      <c r="A67" s="380"/>
      <c r="B67" s="80" t="s">
        <v>293</v>
      </c>
      <c r="C67" s="80" t="s">
        <v>294</v>
      </c>
      <c r="D67" s="80" t="s">
        <v>295</v>
      </c>
      <c r="E67" s="80" t="s">
        <v>296</v>
      </c>
      <c r="F67" s="80" t="s">
        <v>321</v>
      </c>
      <c r="G67" s="80" t="s">
        <v>298</v>
      </c>
      <c r="H67" s="80" t="s">
        <v>299</v>
      </c>
      <c r="I67" s="80" t="s">
        <v>300</v>
      </c>
      <c r="J67" s="80" t="s">
        <v>301</v>
      </c>
      <c r="K67" s="80" t="s">
        <v>302</v>
      </c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79"/>
      <c r="AL67" s="79"/>
      <c r="AM67" s="79"/>
      <c r="AN67" s="79"/>
      <c r="AO67" s="79"/>
      <c r="AP67" s="79"/>
      <c r="AQ67" s="79"/>
      <c r="AR67" s="79"/>
      <c r="AS67" s="79"/>
    </row>
    <row r="68" spans="1:45" ht="26.25" customHeight="1">
      <c r="A68" s="380"/>
      <c r="B68" s="69" t="s">
        <v>303</v>
      </c>
      <c r="C68" s="76">
        <v>31</v>
      </c>
      <c r="D68" s="76">
        <v>31</v>
      </c>
      <c r="E68" s="76">
        <v>15</v>
      </c>
      <c r="F68" s="70">
        <f>D84*1.02</f>
        <v>270.60804000000002</v>
      </c>
      <c r="G68" s="76">
        <v>3</v>
      </c>
      <c r="H68" s="70">
        <f>D85</f>
        <v>344.89260000000002</v>
      </c>
      <c r="I68" s="308">
        <v>0.59499999999999997</v>
      </c>
      <c r="J68" s="82">
        <f t="shared" ref="J68:J79" si="6">(E68*F68*I68)+(G68*H68*I68)</f>
        <v>3030.8100480000003</v>
      </c>
      <c r="K68" s="82">
        <f t="shared" ref="K68:K79" si="7">J68*C68</f>
        <v>93955.11148800001</v>
      </c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79"/>
      <c r="AL68" s="79"/>
      <c r="AM68" s="79"/>
      <c r="AN68" s="79"/>
      <c r="AO68" s="79"/>
      <c r="AP68" s="79"/>
      <c r="AQ68" s="79"/>
      <c r="AR68" s="79"/>
      <c r="AS68" s="79"/>
    </row>
    <row r="69" spans="1:45" ht="26.25" customHeight="1">
      <c r="A69" s="380"/>
      <c r="B69" s="69" t="s">
        <v>304</v>
      </c>
      <c r="C69" s="76">
        <v>28</v>
      </c>
      <c r="D69" s="76">
        <v>31</v>
      </c>
      <c r="E69" s="76">
        <v>15</v>
      </c>
      <c r="F69" s="70">
        <f>D84*1.02</f>
        <v>270.60804000000002</v>
      </c>
      <c r="G69" s="76">
        <v>3</v>
      </c>
      <c r="H69" s="70">
        <f>D85*1.02</f>
        <v>351.79045200000002</v>
      </c>
      <c r="I69" s="308">
        <v>0.59499999999999997</v>
      </c>
      <c r="J69" s="82">
        <f t="shared" si="6"/>
        <v>3043.1227138200002</v>
      </c>
      <c r="K69" s="82">
        <f t="shared" si="7"/>
        <v>85207.435986960001</v>
      </c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79"/>
      <c r="AL69" s="79"/>
      <c r="AM69" s="79"/>
      <c r="AN69" s="79"/>
      <c r="AO69" s="79"/>
      <c r="AP69" s="79"/>
      <c r="AQ69" s="79"/>
      <c r="AR69" s="79"/>
      <c r="AS69" s="79"/>
    </row>
    <row r="70" spans="1:45" ht="26.25" customHeight="1">
      <c r="A70" s="380"/>
      <c r="B70" s="69" t="s">
        <v>305</v>
      </c>
      <c r="C70" s="76">
        <v>31</v>
      </c>
      <c r="D70" s="76">
        <v>31</v>
      </c>
      <c r="E70" s="76">
        <v>18</v>
      </c>
      <c r="F70" s="70">
        <f>C84*1.02</f>
        <v>311.19924600000002</v>
      </c>
      <c r="G70" s="76">
        <v>2</v>
      </c>
      <c r="H70" s="70">
        <f>C85*1.02</f>
        <v>404.55901980000004</v>
      </c>
      <c r="I70" s="308">
        <v>0.75</v>
      </c>
      <c r="J70" s="82">
        <f t="shared" si="6"/>
        <v>4808.0283507000004</v>
      </c>
      <c r="K70" s="82">
        <f t="shared" si="7"/>
        <v>149048.8788717</v>
      </c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79"/>
      <c r="AL70" s="79"/>
      <c r="AM70" s="79"/>
      <c r="AN70" s="79"/>
      <c r="AO70" s="79"/>
      <c r="AP70" s="79"/>
      <c r="AQ70" s="79"/>
      <c r="AR70" s="79"/>
      <c r="AS70" s="79"/>
    </row>
    <row r="71" spans="1:45" ht="26.25" customHeight="1">
      <c r="A71" s="380"/>
      <c r="B71" s="69" t="s">
        <v>306</v>
      </c>
      <c r="C71" s="76">
        <v>30</v>
      </c>
      <c r="D71" s="76">
        <v>31</v>
      </c>
      <c r="E71" s="76">
        <v>19</v>
      </c>
      <c r="F71" s="70">
        <f>E84*1.02</f>
        <v>243.54723600000003</v>
      </c>
      <c r="G71" s="76">
        <v>4</v>
      </c>
      <c r="H71" s="70">
        <f>E85*1.02</f>
        <v>316.6114068</v>
      </c>
      <c r="I71" s="308">
        <v>0.56499999999999995</v>
      </c>
      <c r="J71" s="82">
        <f t="shared" si="6"/>
        <v>3330.0213578279995</v>
      </c>
      <c r="K71" s="82">
        <f t="shared" si="7"/>
        <v>99900.640734839981</v>
      </c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79"/>
      <c r="AL71" s="79"/>
      <c r="AM71" s="79"/>
      <c r="AN71" s="79"/>
      <c r="AO71" s="79"/>
      <c r="AP71" s="79"/>
      <c r="AQ71" s="79"/>
      <c r="AR71" s="79"/>
      <c r="AS71" s="79"/>
    </row>
    <row r="72" spans="1:45" ht="26.25" customHeight="1">
      <c r="A72" s="380"/>
      <c r="B72" s="69" t="s">
        <v>307</v>
      </c>
      <c r="C72" s="76">
        <v>31</v>
      </c>
      <c r="D72" s="76">
        <v>31</v>
      </c>
      <c r="E72" s="76">
        <v>10</v>
      </c>
      <c r="F72" s="70">
        <f>E84*1.02</f>
        <v>243.54723600000003</v>
      </c>
      <c r="G72" s="76">
        <v>6</v>
      </c>
      <c r="H72" s="70">
        <f>E85*1.02</f>
        <v>316.6114068</v>
      </c>
      <c r="I72" s="308">
        <v>0.52400000000000002</v>
      </c>
      <c r="J72" s="82">
        <f t="shared" si="6"/>
        <v>2271.6137796192006</v>
      </c>
      <c r="K72" s="82">
        <f t="shared" si="7"/>
        <v>70420.027168195214</v>
      </c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79"/>
      <c r="AL72" s="79"/>
      <c r="AM72" s="79"/>
      <c r="AN72" s="79"/>
      <c r="AO72" s="79"/>
      <c r="AP72" s="79"/>
      <c r="AQ72" s="79"/>
      <c r="AR72" s="79"/>
      <c r="AS72" s="79"/>
    </row>
    <row r="73" spans="1:45" ht="26.25" customHeight="1">
      <c r="A73" s="380"/>
      <c r="B73" s="69" t="s">
        <v>308</v>
      </c>
      <c r="C73" s="76">
        <v>30</v>
      </c>
      <c r="D73" s="76">
        <v>31</v>
      </c>
      <c r="E73" s="76">
        <v>10</v>
      </c>
      <c r="F73" s="70">
        <f>E84*1.02</f>
        <v>243.54723600000003</v>
      </c>
      <c r="G73" s="76">
        <v>5</v>
      </c>
      <c r="H73" s="70">
        <f>E85*1.02</f>
        <v>316.6114068</v>
      </c>
      <c r="I73" s="308">
        <v>0.50600000000000001</v>
      </c>
      <c r="J73" s="82">
        <f t="shared" si="6"/>
        <v>2033.375873364</v>
      </c>
      <c r="K73" s="82">
        <f t="shared" si="7"/>
        <v>61001.276200920001</v>
      </c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79"/>
      <c r="AL73" s="79"/>
      <c r="AM73" s="79"/>
      <c r="AN73" s="79"/>
      <c r="AO73" s="79"/>
      <c r="AP73" s="79"/>
      <c r="AQ73" s="79"/>
      <c r="AR73" s="79"/>
      <c r="AS73" s="79"/>
    </row>
    <row r="74" spans="1:45" ht="26.25" customHeight="1">
      <c r="A74" s="380"/>
      <c r="B74" s="69" t="s">
        <v>309</v>
      </c>
      <c r="C74" s="76">
        <v>31</v>
      </c>
      <c r="D74" s="76">
        <v>31</v>
      </c>
      <c r="E74" s="76">
        <v>21</v>
      </c>
      <c r="F74" s="70">
        <f>C84*1.02</f>
        <v>311.19924600000002</v>
      </c>
      <c r="G74" s="76">
        <v>7</v>
      </c>
      <c r="H74" s="70">
        <f>C85*1.02</f>
        <v>404.55901980000004</v>
      </c>
      <c r="I74" s="308">
        <v>0.9</v>
      </c>
      <c r="J74" s="82">
        <f t="shared" si="6"/>
        <v>8430.3875741400007</v>
      </c>
      <c r="K74" s="82">
        <f t="shared" si="7"/>
        <v>261342.01479834001</v>
      </c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79"/>
      <c r="AL74" s="79"/>
      <c r="AM74" s="79"/>
      <c r="AN74" s="79"/>
      <c r="AO74" s="79"/>
      <c r="AP74" s="79"/>
      <c r="AQ74" s="79"/>
      <c r="AR74" s="79"/>
      <c r="AS74" s="79"/>
    </row>
    <row r="75" spans="1:45" ht="26.25" customHeight="1">
      <c r="A75" s="380"/>
      <c r="B75" s="69" t="s">
        <v>310</v>
      </c>
      <c r="C75" s="76">
        <v>31</v>
      </c>
      <c r="D75" s="76">
        <v>31</v>
      </c>
      <c r="E75" s="76">
        <v>11</v>
      </c>
      <c r="F75" s="70">
        <f>E84*1.02</f>
        <v>243.54723600000003</v>
      </c>
      <c r="G75" s="76">
        <v>7</v>
      </c>
      <c r="H75" s="70">
        <f>E85*1.02</f>
        <v>316.6114068</v>
      </c>
      <c r="I75" s="308">
        <v>0.56499999999999995</v>
      </c>
      <c r="J75" s="82">
        <f t="shared" si="6"/>
        <v>2765.8441856339996</v>
      </c>
      <c r="K75" s="82">
        <f t="shared" si="7"/>
        <v>85741.169754653994</v>
      </c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79"/>
      <c r="AL75" s="79"/>
      <c r="AM75" s="79"/>
      <c r="AN75" s="79"/>
      <c r="AO75" s="79"/>
      <c r="AP75" s="79"/>
      <c r="AQ75" s="79"/>
      <c r="AR75" s="79"/>
      <c r="AS75" s="79"/>
    </row>
    <row r="76" spans="1:45" ht="26.25" customHeight="1">
      <c r="A76" s="380"/>
      <c r="B76" s="69" t="s">
        <v>311</v>
      </c>
      <c r="C76" s="76">
        <v>30</v>
      </c>
      <c r="D76" s="76">
        <v>31</v>
      </c>
      <c r="E76" s="76">
        <v>16</v>
      </c>
      <c r="F76" s="70">
        <f>D84*1.02</f>
        <v>270.60804000000002</v>
      </c>
      <c r="G76" s="76">
        <v>2</v>
      </c>
      <c r="H76" s="70">
        <f>D85*1.02</f>
        <v>351.79045200000002</v>
      </c>
      <c r="I76" s="308">
        <v>0.58299999999999996</v>
      </c>
      <c r="J76" s="82">
        <f t="shared" si="6"/>
        <v>2934.4194641519998</v>
      </c>
      <c r="K76" s="82">
        <f t="shared" si="7"/>
        <v>88032.583924559993</v>
      </c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79"/>
      <c r="AL76" s="79"/>
      <c r="AM76" s="79"/>
      <c r="AN76" s="79"/>
      <c r="AO76" s="79"/>
      <c r="AP76" s="79"/>
      <c r="AQ76" s="79"/>
      <c r="AR76" s="79"/>
      <c r="AS76" s="79"/>
    </row>
    <row r="77" spans="1:45" ht="26.25" customHeight="1">
      <c r="A77" s="380"/>
      <c r="B77" s="69" t="s">
        <v>312</v>
      </c>
      <c r="C77" s="76">
        <v>31</v>
      </c>
      <c r="D77" s="76">
        <v>31</v>
      </c>
      <c r="E77" s="76">
        <v>20</v>
      </c>
      <c r="F77" s="70">
        <f>C84*1.02</f>
        <v>311.19924600000002</v>
      </c>
      <c r="G77" s="76">
        <v>3</v>
      </c>
      <c r="H77" s="70">
        <f>C85*1.02</f>
        <v>404.55901980000004</v>
      </c>
      <c r="I77" s="308">
        <v>0.75</v>
      </c>
      <c r="J77" s="82">
        <f t="shared" si="6"/>
        <v>5578.2464845499999</v>
      </c>
      <c r="K77" s="82">
        <f t="shared" si="7"/>
        <v>172925.64102104999</v>
      </c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79"/>
      <c r="AL77" s="79"/>
      <c r="AM77" s="79"/>
      <c r="AN77" s="79"/>
      <c r="AO77" s="79"/>
      <c r="AP77" s="79"/>
      <c r="AQ77" s="79"/>
      <c r="AR77" s="79"/>
      <c r="AS77" s="79"/>
    </row>
    <row r="78" spans="1:45" ht="26.25" customHeight="1">
      <c r="A78" s="380"/>
      <c r="B78" s="69" t="s">
        <v>313</v>
      </c>
      <c r="C78" s="76">
        <v>30</v>
      </c>
      <c r="D78" s="76">
        <v>31</v>
      </c>
      <c r="E78" s="76">
        <v>20</v>
      </c>
      <c r="F78" s="70">
        <f>C84*1.02</f>
        <v>311.19924600000002</v>
      </c>
      <c r="G78" s="76">
        <v>6</v>
      </c>
      <c r="H78" s="70">
        <f>C85*1.02</f>
        <v>404.55901980000004</v>
      </c>
      <c r="I78" s="308">
        <v>0.85</v>
      </c>
      <c r="J78" s="82">
        <f t="shared" si="6"/>
        <v>7353.6381829800011</v>
      </c>
      <c r="K78" s="82">
        <f t="shared" si="7"/>
        <v>220609.14548940002</v>
      </c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79"/>
      <c r="AL78" s="79"/>
      <c r="AM78" s="79"/>
      <c r="AN78" s="79"/>
      <c r="AO78" s="79"/>
      <c r="AP78" s="79"/>
      <c r="AQ78" s="79"/>
      <c r="AR78" s="79"/>
      <c r="AS78" s="79"/>
    </row>
    <row r="79" spans="1:45" ht="26.25" customHeight="1">
      <c r="A79" s="380"/>
      <c r="B79" s="69" t="s">
        <v>314</v>
      </c>
      <c r="C79" s="76">
        <v>31</v>
      </c>
      <c r="D79" s="76">
        <v>31</v>
      </c>
      <c r="E79" s="76">
        <v>24</v>
      </c>
      <c r="F79" s="70">
        <f>C84*1.02</f>
        <v>311.19924600000002</v>
      </c>
      <c r="G79" s="76">
        <v>7</v>
      </c>
      <c r="H79" s="70">
        <f>C85*1.02</f>
        <v>404.55901980000004</v>
      </c>
      <c r="I79" s="308">
        <v>1</v>
      </c>
      <c r="J79" s="82">
        <f t="shared" si="6"/>
        <v>10300.6950426</v>
      </c>
      <c r="K79" s="82">
        <f t="shared" si="7"/>
        <v>319321.54632060003</v>
      </c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79"/>
      <c r="AL79" s="79"/>
      <c r="AM79" s="79"/>
      <c r="AN79" s="79"/>
      <c r="AO79" s="79"/>
      <c r="AP79" s="79"/>
      <c r="AQ79" s="79"/>
      <c r="AR79" s="79"/>
      <c r="AS79" s="79"/>
    </row>
    <row r="80" spans="1:45" ht="26.25" customHeight="1">
      <c r="A80" s="380"/>
      <c r="B80" s="380"/>
      <c r="C80" s="380"/>
      <c r="D80" s="380"/>
      <c r="E80" s="380"/>
      <c r="F80" s="380"/>
      <c r="G80" s="428" t="s">
        <v>315</v>
      </c>
      <c r="H80" s="429"/>
      <c r="I80" s="312">
        <f>AVERAGE(I68:I79)</f>
        <v>0.68191666666666662</v>
      </c>
      <c r="J80" s="318">
        <f>AVERAGE(J68:J79)</f>
        <v>4656.6835881156003</v>
      </c>
      <c r="K80" s="313">
        <f>SUM(K68:K79)</f>
        <v>1707505.4717592192</v>
      </c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</row>
    <row r="81" spans="1:45" ht="26.25" customHeight="1">
      <c r="A81" s="380"/>
      <c r="B81" s="380"/>
      <c r="C81" s="380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79"/>
      <c r="AL81" s="79"/>
      <c r="AM81" s="79"/>
      <c r="AN81" s="79"/>
      <c r="AO81" s="79"/>
      <c r="AP81" s="79"/>
      <c r="AQ81" s="79"/>
      <c r="AR81" s="79"/>
      <c r="AS81" s="79"/>
    </row>
    <row r="82" spans="1:45" ht="26.25" customHeight="1">
      <c r="A82" s="380"/>
      <c r="B82" s="434" t="s">
        <v>316</v>
      </c>
      <c r="C82" s="435" t="s">
        <v>326</v>
      </c>
      <c r="D82" s="395"/>
      <c r="E82" s="383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79"/>
      <c r="AL82" s="79"/>
      <c r="AM82" s="79"/>
      <c r="AN82" s="79"/>
      <c r="AO82" s="79"/>
      <c r="AP82" s="79"/>
      <c r="AQ82" s="79"/>
      <c r="AR82" s="79"/>
      <c r="AS82" s="79"/>
    </row>
    <row r="83" spans="1:45" ht="26.25" customHeight="1">
      <c r="A83" s="380"/>
      <c r="B83" s="386"/>
      <c r="C83" s="86" t="s">
        <v>284</v>
      </c>
      <c r="D83" s="87" t="s">
        <v>283</v>
      </c>
      <c r="E83" s="381" t="s">
        <v>285</v>
      </c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79"/>
      <c r="AL83" s="79"/>
      <c r="AM83" s="79"/>
      <c r="AN83" s="79"/>
      <c r="AO83" s="79"/>
      <c r="AP83" s="79"/>
      <c r="AQ83" s="79"/>
      <c r="AR83" s="79"/>
      <c r="AS83" s="79"/>
    </row>
    <row r="84" spans="1:45" ht="26.25" customHeight="1">
      <c r="A84" s="380"/>
      <c r="B84" s="88" t="s">
        <v>318</v>
      </c>
      <c r="C84" s="70">
        <f>C63*1.02</f>
        <v>305.09730000000002</v>
      </c>
      <c r="D84" s="70">
        <f>D63*1.02</f>
        <v>265.30200000000002</v>
      </c>
      <c r="E84" s="70">
        <f>E63*1.02</f>
        <v>238.77180000000001</v>
      </c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79"/>
      <c r="AL84" s="79"/>
      <c r="AM84" s="79"/>
      <c r="AN84" s="79"/>
      <c r="AO84" s="79"/>
      <c r="AP84" s="79"/>
      <c r="AQ84" s="79"/>
      <c r="AR84" s="79"/>
      <c r="AS84" s="79"/>
    </row>
    <row r="85" spans="1:45" ht="26.25" customHeight="1">
      <c r="A85" s="380"/>
      <c r="B85" s="88" t="s">
        <v>319</v>
      </c>
      <c r="C85" s="70">
        <f>C64*1.02</f>
        <v>396.62649000000005</v>
      </c>
      <c r="D85" s="70">
        <f>D64*1.02</f>
        <v>344.89260000000002</v>
      </c>
      <c r="E85" s="70">
        <f>E64*1.02</f>
        <v>310.40334000000001</v>
      </c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79"/>
      <c r="AL85" s="79"/>
      <c r="AM85" s="79"/>
      <c r="AN85" s="79"/>
      <c r="AO85" s="79"/>
      <c r="AP85" s="79"/>
      <c r="AQ85" s="79"/>
      <c r="AR85" s="79"/>
      <c r="AS85" s="79"/>
    </row>
    <row r="86" spans="1:45" ht="26.25" customHeight="1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79"/>
      <c r="AL86" s="79"/>
      <c r="AM86" s="79"/>
      <c r="AN86" s="79"/>
      <c r="AO86" s="79"/>
      <c r="AP86" s="79"/>
      <c r="AQ86" s="79"/>
      <c r="AR86" s="79"/>
      <c r="AS86" s="79"/>
    </row>
    <row r="87" spans="1:45" ht="26.25" customHeight="1">
      <c r="A87" s="380"/>
      <c r="B87" s="433" t="s">
        <v>327</v>
      </c>
      <c r="C87" s="395"/>
      <c r="D87" s="395"/>
      <c r="E87" s="395"/>
      <c r="F87" s="395"/>
      <c r="G87" s="395"/>
      <c r="H87" s="395"/>
      <c r="I87" s="395"/>
      <c r="J87" s="395"/>
      <c r="K87" s="383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79"/>
      <c r="AL87" s="79"/>
      <c r="AM87" s="79"/>
      <c r="AN87" s="79"/>
      <c r="AO87" s="79"/>
      <c r="AP87" s="79"/>
      <c r="AQ87" s="79"/>
      <c r="AR87" s="79"/>
      <c r="AS87" s="79"/>
    </row>
    <row r="88" spans="1:45" ht="26.25" customHeight="1">
      <c r="A88" s="380"/>
      <c r="B88" s="80" t="s">
        <v>293</v>
      </c>
      <c r="C88" s="80" t="s">
        <v>294</v>
      </c>
      <c r="D88" s="80" t="s">
        <v>295</v>
      </c>
      <c r="E88" s="80" t="s">
        <v>296</v>
      </c>
      <c r="F88" s="80" t="s">
        <v>321</v>
      </c>
      <c r="G88" s="80" t="s">
        <v>298</v>
      </c>
      <c r="H88" s="80" t="s">
        <v>299</v>
      </c>
      <c r="I88" s="80" t="s">
        <v>300</v>
      </c>
      <c r="J88" s="80" t="s">
        <v>301</v>
      </c>
      <c r="K88" s="80" t="s">
        <v>302</v>
      </c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79"/>
      <c r="AL88" s="79"/>
      <c r="AM88" s="79"/>
      <c r="AN88" s="79"/>
      <c r="AO88" s="79"/>
      <c r="AP88" s="79"/>
      <c r="AQ88" s="79"/>
      <c r="AR88" s="79"/>
      <c r="AS88" s="79"/>
    </row>
    <row r="89" spans="1:45" ht="26.25" customHeight="1">
      <c r="A89" s="380"/>
      <c r="B89" s="69" t="s">
        <v>303</v>
      </c>
      <c r="C89" s="76">
        <v>31</v>
      </c>
      <c r="D89" s="76">
        <v>31</v>
      </c>
      <c r="E89" s="76">
        <v>15</v>
      </c>
      <c r="F89" s="70">
        <f>D105*1.02</f>
        <v>276.0202008</v>
      </c>
      <c r="G89" s="76">
        <v>3</v>
      </c>
      <c r="H89" s="70">
        <f>D106</f>
        <v>351.79045200000002</v>
      </c>
      <c r="I89" s="308">
        <v>0.61</v>
      </c>
      <c r="J89" s="82">
        <f>(E89*F89*I89)+(G89*H89*I89)</f>
        <v>3169.3613644800002</v>
      </c>
      <c r="K89" s="82">
        <f t="shared" ref="K89:K100" si="8">J89*C89</f>
        <v>98250.202298880002</v>
      </c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79"/>
      <c r="AL89" s="79"/>
      <c r="AM89" s="79"/>
      <c r="AN89" s="79"/>
      <c r="AO89" s="79"/>
      <c r="AP89" s="79"/>
      <c r="AQ89" s="79"/>
      <c r="AR89" s="79"/>
      <c r="AS89" s="79"/>
    </row>
    <row r="90" spans="1:45" ht="26.25" customHeight="1">
      <c r="A90" s="380"/>
      <c r="B90" s="69" t="s">
        <v>304</v>
      </c>
      <c r="C90" s="76">
        <v>28</v>
      </c>
      <c r="D90" s="76">
        <v>31</v>
      </c>
      <c r="E90" s="76">
        <v>15</v>
      </c>
      <c r="F90" s="70">
        <f>D105*1.02</f>
        <v>276.0202008</v>
      </c>
      <c r="G90" s="76">
        <v>3</v>
      </c>
      <c r="H90" s="70">
        <f>D106*1.02</f>
        <v>358.82626104000002</v>
      </c>
      <c r="I90" s="308">
        <v>0.61</v>
      </c>
      <c r="J90" s="82">
        <f t="shared" ref="J90:J100" si="9">(E90*F90*I90)+(G90*H90*I90)</f>
        <v>3182.2368950232003</v>
      </c>
      <c r="K90" s="82">
        <f t="shared" si="8"/>
        <v>89102.633060649605</v>
      </c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79"/>
      <c r="AL90" s="79"/>
      <c r="AM90" s="79"/>
      <c r="AN90" s="79"/>
      <c r="AO90" s="79"/>
      <c r="AP90" s="79"/>
      <c r="AQ90" s="79"/>
      <c r="AR90" s="79"/>
      <c r="AS90" s="79"/>
    </row>
    <row r="91" spans="1:45" ht="26.25" customHeight="1">
      <c r="A91" s="380"/>
      <c r="B91" s="69" t="s">
        <v>305</v>
      </c>
      <c r="C91" s="76">
        <v>31</v>
      </c>
      <c r="D91" s="76">
        <v>31</v>
      </c>
      <c r="E91" s="76">
        <v>20</v>
      </c>
      <c r="F91" s="70">
        <f>C105*1.02</f>
        <v>317.42323092000004</v>
      </c>
      <c r="G91" s="76">
        <v>3</v>
      </c>
      <c r="H91" s="70">
        <f>C106*1.02</f>
        <v>412.65020019600007</v>
      </c>
      <c r="I91" s="308">
        <v>0.75</v>
      </c>
      <c r="J91" s="82">
        <f t="shared" si="9"/>
        <v>5689.8114142410013</v>
      </c>
      <c r="K91" s="82">
        <f t="shared" si="8"/>
        <v>176384.15384147104</v>
      </c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79"/>
      <c r="AL91" s="79"/>
      <c r="AM91" s="79"/>
      <c r="AN91" s="79"/>
      <c r="AO91" s="79"/>
      <c r="AP91" s="79"/>
      <c r="AQ91" s="79"/>
      <c r="AR91" s="79"/>
      <c r="AS91" s="79"/>
    </row>
    <row r="92" spans="1:45" ht="26.25" customHeight="1">
      <c r="A92" s="380"/>
      <c r="B92" s="69" t="s">
        <v>306</v>
      </c>
      <c r="C92" s="76">
        <v>30</v>
      </c>
      <c r="D92" s="76">
        <v>31</v>
      </c>
      <c r="E92" s="76">
        <v>14</v>
      </c>
      <c r="F92" s="70">
        <f>E105*1.02</f>
        <v>248.41818072000004</v>
      </c>
      <c r="G92" s="76">
        <v>4</v>
      </c>
      <c r="H92" s="70">
        <f>E106*1.02</f>
        <v>322.94363493600002</v>
      </c>
      <c r="I92" s="308">
        <v>0.57899999999999996</v>
      </c>
      <c r="J92" s="82">
        <f t="shared" si="9"/>
        <v>2761.6152314280962</v>
      </c>
      <c r="K92" s="82">
        <f t="shared" si="8"/>
        <v>82848.45694284288</v>
      </c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79"/>
      <c r="AL92" s="79"/>
      <c r="AM92" s="79"/>
      <c r="AN92" s="79"/>
      <c r="AO92" s="79"/>
      <c r="AP92" s="79"/>
      <c r="AQ92" s="79"/>
      <c r="AR92" s="79"/>
      <c r="AS92" s="79"/>
    </row>
    <row r="93" spans="1:45" ht="26.25" customHeight="1">
      <c r="A93" s="380"/>
      <c r="B93" s="69" t="s">
        <v>307</v>
      </c>
      <c r="C93" s="76">
        <v>31</v>
      </c>
      <c r="D93" s="76">
        <v>31</v>
      </c>
      <c r="E93" s="76">
        <v>10</v>
      </c>
      <c r="F93" s="70">
        <f>E105*1.02</f>
        <v>248.41818072000004</v>
      </c>
      <c r="G93" s="76">
        <v>6</v>
      </c>
      <c r="H93" s="70">
        <f>E106*1.02</f>
        <v>322.94363493600002</v>
      </c>
      <c r="I93" s="308">
        <v>0.53700000000000003</v>
      </c>
      <c r="J93" s="82">
        <f t="shared" si="9"/>
        <v>2374.5300222301921</v>
      </c>
      <c r="K93" s="82">
        <f t="shared" si="8"/>
        <v>73610.430689135959</v>
      </c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79"/>
      <c r="AL93" s="79"/>
      <c r="AM93" s="79"/>
      <c r="AN93" s="79"/>
      <c r="AO93" s="79"/>
      <c r="AP93" s="79"/>
      <c r="AQ93" s="79"/>
      <c r="AR93" s="79"/>
      <c r="AS93" s="79"/>
    </row>
    <row r="94" spans="1:45" ht="26.25" customHeight="1">
      <c r="A94" s="380"/>
      <c r="B94" s="69" t="s">
        <v>308</v>
      </c>
      <c r="C94" s="76">
        <v>30</v>
      </c>
      <c r="D94" s="76">
        <v>31</v>
      </c>
      <c r="E94" s="76">
        <v>10</v>
      </c>
      <c r="F94" s="70">
        <f>E105*1.02</f>
        <v>248.41818072000004</v>
      </c>
      <c r="G94" s="76">
        <v>6</v>
      </c>
      <c r="H94" s="70">
        <f>E106*1.02</f>
        <v>322.94363493600002</v>
      </c>
      <c r="I94" s="308">
        <v>0.51900000000000002</v>
      </c>
      <c r="J94" s="82">
        <f t="shared" si="9"/>
        <v>2294.9368371275045</v>
      </c>
      <c r="K94" s="82">
        <f t="shared" si="8"/>
        <v>68848.105113825135</v>
      </c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79"/>
      <c r="AL94" s="79"/>
      <c r="AM94" s="79"/>
      <c r="AN94" s="79"/>
      <c r="AO94" s="79"/>
      <c r="AP94" s="79"/>
      <c r="AQ94" s="79"/>
      <c r="AR94" s="79"/>
      <c r="AS94" s="79"/>
    </row>
    <row r="95" spans="1:45" ht="26.25" customHeight="1">
      <c r="A95" s="380"/>
      <c r="B95" s="69" t="s">
        <v>309</v>
      </c>
      <c r="C95" s="76">
        <v>31</v>
      </c>
      <c r="D95" s="76">
        <v>31</v>
      </c>
      <c r="E95" s="76">
        <v>20</v>
      </c>
      <c r="F95" s="70">
        <f>C105*1.02</f>
        <v>317.42323092000004</v>
      </c>
      <c r="G95" s="76">
        <v>6</v>
      </c>
      <c r="H95" s="70">
        <f>C106*1.02</f>
        <v>412.65020019600007</v>
      </c>
      <c r="I95" s="308">
        <v>0.85</v>
      </c>
      <c r="J95" s="82">
        <f t="shared" si="9"/>
        <v>7500.7109466396014</v>
      </c>
      <c r="K95" s="82">
        <f t="shared" si="8"/>
        <v>232522.03934582765</v>
      </c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79"/>
      <c r="AL95" s="79"/>
      <c r="AM95" s="79"/>
      <c r="AN95" s="79"/>
      <c r="AO95" s="79"/>
      <c r="AP95" s="79"/>
      <c r="AQ95" s="79"/>
      <c r="AR95" s="79"/>
      <c r="AS95" s="79"/>
    </row>
    <row r="96" spans="1:45" ht="26.25" customHeight="1">
      <c r="A96" s="380"/>
      <c r="B96" s="69" t="s">
        <v>310</v>
      </c>
      <c r="C96" s="76">
        <v>31</v>
      </c>
      <c r="D96" s="76">
        <v>31</v>
      </c>
      <c r="E96" s="76">
        <v>15</v>
      </c>
      <c r="F96" s="70">
        <f>E105*1.02</f>
        <v>248.41818072000004</v>
      </c>
      <c r="G96" s="76">
        <v>3</v>
      </c>
      <c r="H96" s="70">
        <f>E106*1.02</f>
        <v>322.94363493600002</v>
      </c>
      <c r="I96" s="308">
        <v>0.57899999999999996</v>
      </c>
      <c r="J96" s="82">
        <f t="shared" si="9"/>
        <v>2718.4649934370323</v>
      </c>
      <c r="K96" s="82">
        <f t="shared" si="8"/>
        <v>84272.414796547993</v>
      </c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79"/>
      <c r="AL96" s="79"/>
      <c r="AM96" s="79"/>
      <c r="AN96" s="79"/>
      <c r="AO96" s="79"/>
      <c r="AP96" s="79"/>
      <c r="AQ96" s="79"/>
      <c r="AR96" s="79"/>
      <c r="AS96" s="79"/>
    </row>
    <row r="97" spans="1:45" ht="26.25" customHeight="1">
      <c r="A97" s="380"/>
      <c r="B97" s="69" t="s">
        <v>311</v>
      </c>
      <c r="C97" s="76">
        <v>30</v>
      </c>
      <c r="D97" s="76">
        <v>31</v>
      </c>
      <c r="E97" s="76">
        <v>15</v>
      </c>
      <c r="F97" s="70">
        <f>D105*1.02</f>
        <v>276.0202008</v>
      </c>
      <c r="G97" s="76">
        <v>3</v>
      </c>
      <c r="H97" s="70">
        <f>D106*1.02</f>
        <v>358.82626104000002</v>
      </c>
      <c r="I97" s="308">
        <v>0.59799999999999998</v>
      </c>
      <c r="J97" s="82">
        <f t="shared" si="9"/>
        <v>3119.63551348176</v>
      </c>
      <c r="K97" s="82">
        <f t="shared" si="8"/>
        <v>93589.065404452806</v>
      </c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79"/>
      <c r="AL97" s="79"/>
      <c r="AM97" s="79"/>
      <c r="AN97" s="79"/>
      <c r="AO97" s="79"/>
      <c r="AP97" s="79"/>
      <c r="AQ97" s="79"/>
      <c r="AR97" s="79"/>
      <c r="AS97" s="79"/>
    </row>
    <row r="98" spans="1:45" ht="26.25" customHeight="1">
      <c r="A98" s="380"/>
      <c r="B98" s="69" t="s">
        <v>312</v>
      </c>
      <c r="C98" s="76">
        <v>31</v>
      </c>
      <c r="D98" s="76">
        <v>31</v>
      </c>
      <c r="E98" s="76">
        <v>20</v>
      </c>
      <c r="F98" s="70">
        <f>C105*1.02</f>
        <v>317.42323092000004</v>
      </c>
      <c r="G98" s="76">
        <v>6</v>
      </c>
      <c r="H98" s="70">
        <f>C106*1.02</f>
        <v>412.65020019600007</v>
      </c>
      <c r="I98" s="308">
        <v>0.85</v>
      </c>
      <c r="J98" s="82">
        <f t="shared" si="9"/>
        <v>7500.7109466396014</v>
      </c>
      <c r="K98" s="82">
        <f t="shared" si="8"/>
        <v>232522.03934582765</v>
      </c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79"/>
      <c r="AL98" s="79"/>
      <c r="AM98" s="79"/>
      <c r="AN98" s="79"/>
      <c r="AO98" s="79"/>
      <c r="AP98" s="79"/>
      <c r="AQ98" s="79"/>
      <c r="AR98" s="79"/>
      <c r="AS98" s="79"/>
    </row>
    <row r="99" spans="1:45" ht="26.25" customHeight="1">
      <c r="A99" s="380"/>
      <c r="B99" s="69" t="s">
        <v>313</v>
      </c>
      <c r="C99" s="76">
        <v>30</v>
      </c>
      <c r="D99" s="76">
        <v>31</v>
      </c>
      <c r="E99" s="76">
        <v>24</v>
      </c>
      <c r="F99" s="70">
        <f>C105*1.02</f>
        <v>317.42323092000004</v>
      </c>
      <c r="G99" s="76">
        <v>6</v>
      </c>
      <c r="H99" s="70">
        <f>C106*1.02</f>
        <v>412.65020019600007</v>
      </c>
      <c r="I99" s="308">
        <v>0.95</v>
      </c>
      <c r="J99" s="82">
        <f t="shared" si="9"/>
        <v>9589.355806093201</v>
      </c>
      <c r="K99" s="82">
        <f t="shared" si="8"/>
        <v>287680.67418279604</v>
      </c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79"/>
      <c r="AL99" s="79"/>
      <c r="AM99" s="79"/>
      <c r="AN99" s="79"/>
      <c r="AO99" s="79"/>
      <c r="AP99" s="79"/>
      <c r="AQ99" s="79"/>
      <c r="AR99" s="79"/>
      <c r="AS99" s="79"/>
    </row>
    <row r="100" spans="1:45" ht="26.25" customHeight="1">
      <c r="A100" s="380"/>
      <c r="B100" s="69" t="s">
        <v>314</v>
      </c>
      <c r="C100" s="76">
        <v>31</v>
      </c>
      <c r="D100" s="76">
        <v>31</v>
      </c>
      <c r="E100" s="76">
        <v>24</v>
      </c>
      <c r="F100" s="70">
        <f>C105*1.02</f>
        <v>317.42323092000004</v>
      </c>
      <c r="G100" s="76">
        <v>7</v>
      </c>
      <c r="H100" s="70">
        <f>C106*1.02</f>
        <v>412.65020019600007</v>
      </c>
      <c r="I100" s="308">
        <v>1</v>
      </c>
      <c r="J100" s="82">
        <f t="shared" si="9"/>
        <v>10506.708943452002</v>
      </c>
      <c r="K100" s="82">
        <f t="shared" si="8"/>
        <v>325707.97724701208</v>
      </c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79"/>
      <c r="AL100" s="79"/>
      <c r="AM100" s="79"/>
      <c r="AN100" s="79"/>
      <c r="AO100" s="79"/>
      <c r="AP100" s="79"/>
      <c r="AQ100" s="79"/>
      <c r="AR100" s="79"/>
      <c r="AS100" s="79"/>
    </row>
    <row r="101" spans="1:45" ht="26.25" customHeight="1">
      <c r="A101" s="380"/>
      <c r="B101" s="380"/>
      <c r="C101" s="380"/>
      <c r="D101" s="380"/>
      <c r="E101" s="380"/>
      <c r="F101" s="380"/>
      <c r="G101" s="428" t="s">
        <v>315</v>
      </c>
      <c r="H101" s="429"/>
      <c r="I101" s="312">
        <f>AVERAGE(I89:I100)</f>
        <v>0.70266666666666655</v>
      </c>
      <c r="J101" s="318">
        <f>AVERAGE(J89:J100)</f>
        <v>5034.0065761894321</v>
      </c>
      <c r="K101" s="313">
        <f>SUM(K89:K100)</f>
        <v>1845338.1922692687</v>
      </c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</row>
    <row r="102" spans="1:45" ht="26.25" customHeight="1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79"/>
      <c r="AL102" s="79"/>
      <c r="AM102" s="79"/>
      <c r="AN102" s="79"/>
      <c r="AO102" s="79"/>
      <c r="AP102" s="79"/>
      <c r="AQ102" s="79"/>
      <c r="AR102" s="79"/>
      <c r="AS102" s="79"/>
    </row>
    <row r="103" spans="1:45" ht="26.25" customHeight="1">
      <c r="A103" s="380"/>
      <c r="B103" s="434" t="s">
        <v>316</v>
      </c>
      <c r="C103" s="435" t="s">
        <v>328</v>
      </c>
      <c r="D103" s="395"/>
      <c r="E103" s="383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79"/>
      <c r="AL103" s="79"/>
      <c r="AM103" s="79"/>
      <c r="AN103" s="79"/>
      <c r="AO103" s="79"/>
      <c r="AP103" s="79"/>
      <c r="AQ103" s="79"/>
      <c r="AR103" s="79"/>
      <c r="AS103" s="79"/>
    </row>
    <row r="104" spans="1:45" ht="26.25" customHeight="1">
      <c r="A104" s="380"/>
      <c r="B104" s="386"/>
      <c r="C104" s="86" t="s">
        <v>284</v>
      </c>
      <c r="D104" s="87" t="s">
        <v>283</v>
      </c>
      <c r="E104" s="381" t="s">
        <v>285</v>
      </c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79"/>
      <c r="AL104" s="79"/>
      <c r="AM104" s="79"/>
      <c r="AN104" s="79"/>
      <c r="AO104" s="79"/>
      <c r="AP104" s="79"/>
      <c r="AQ104" s="79"/>
      <c r="AR104" s="79"/>
      <c r="AS104" s="79"/>
    </row>
    <row r="105" spans="1:45" ht="26.25" customHeight="1">
      <c r="A105" s="380"/>
      <c r="B105" s="88" t="s">
        <v>318</v>
      </c>
      <c r="C105" s="70">
        <f>C84*1.02</f>
        <v>311.19924600000002</v>
      </c>
      <c r="D105" s="70">
        <f>D84*1.02</f>
        <v>270.60804000000002</v>
      </c>
      <c r="E105" s="70">
        <f>E84*1.02</f>
        <v>243.54723600000003</v>
      </c>
      <c r="F105" s="436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79"/>
      <c r="AL105" s="79"/>
      <c r="AM105" s="79"/>
      <c r="AN105" s="79"/>
      <c r="AO105" s="79"/>
      <c r="AP105" s="79"/>
      <c r="AQ105" s="79"/>
      <c r="AR105" s="79"/>
      <c r="AS105" s="79"/>
    </row>
    <row r="106" spans="1:45" ht="26.25" customHeight="1">
      <c r="A106" s="380"/>
      <c r="B106" s="88" t="s">
        <v>319</v>
      </c>
      <c r="C106" s="70">
        <f>C85*1.02</f>
        <v>404.55901980000004</v>
      </c>
      <c r="D106" s="70">
        <f>D85*1.02</f>
        <v>351.79045200000002</v>
      </c>
      <c r="E106" s="70">
        <f>E85*1.02</f>
        <v>316.6114068</v>
      </c>
      <c r="F106" s="417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79"/>
      <c r="AL106" s="79"/>
      <c r="AM106" s="79"/>
      <c r="AN106" s="79"/>
      <c r="AO106" s="79"/>
      <c r="AP106" s="79"/>
      <c r="AQ106" s="79"/>
      <c r="AR106" s="79"/>
      <c r="AS106" s="79"/>
    </row>
    <row r="107" spans="1:45" ht="26.25" customHeight="1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79"/>
      <c r="AL107" s="79"/>
      <c r="AM107" s="79"/>
      <c r="AN107" s="79"/>
      <c r="AO107" s="79"/>
      <c r="AP107" s="79"/>
      <c r="AQ107" s="79"/>
      <c r="AR107" s="79"/>
      <c r="AS107" s="79"/>
    </row>
    <row r="108" spans="1:45" ht="26.25" customHeight="1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79"/>
      <c r="AL108" s="79"/>
      <c r="AM108" s="79"/>
      <c r="AN108" s="79"/>
      <c r="AO108" s="79"/>
      <c r="AP108" s="79"/>
      <c r="AQ108" s="79"/>
      <c r="AR108" s="79"/>
      <c r="AS108" s="79"/>
    </row>
    <row r="109" spans="1:45" ht="26.25" customHeight="1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79"/>
      <c r="AL109" s="79"/>
      <c r="AM109" s="79"/>
      <c r="AN109" s="79"/>
      <c r="AO109" s="79"/>
      <c r="AP109" s="79"/>
      <c r="AQ109" s="79"/>
      <c r="AR109" s="79"/>
      <c r="AS109" s="79"/>
    </row>
    <row r="110" spans="1:45" ht="26.25" customHeight="1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79"/>
      <c r="AL110" s="79"/>
      <c r="AM110" s="79"/>
      <c r="AN110" s="79"/>
      <c r="AO110" s="79"/>
      <c r="AP110" s="79"/>
      <c r="AQ110" s="79"/>
      <c r="AR110" s="79"/>
      <c r="AS110" s="79"/>
    </row>
    <row r="111" spans="1:45" ht="26.25" customHeight="1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79"/>
      <c r="AL111" s="79"/>
      <c r="AM111" s="79"/>
      <c r="AN111" s="79"/>
      <c r="AO111" s="79"/>
      <c r="AP111" s="79"/>
      <c r="AQ111" s="79"/>
      <c r="AR111" s="79"/>
      <c r="AS111" s="79"/>
    </row>
    <row r="112" spans="1:45" ht="26.25" customHeight="1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45" ht="26.25" customHeight="1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45" ht="26.25" customHeight="1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79"/>
      <c r="AL114" s="79"/>
      <c r="AM114" s="79"/>
      <c r="AN114" s="79"/>
      <c r="AO114" s="79"/>
      <c r="AP114" s="79"/>
      <c r="AQ114" s="79"/>
      <c r="AR114" s="79"/>
      <c r="AS114" s="79"/>
    </row>
    <row r="115" spans="1:45" ht="26.25" customHeight="1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79"/>
      <c r="AL115" s="79"/>
      <c r="AM115" s="79"/>
      <c r="AN115" s="79"/>
      <c r="AO115" s="79"/>
      <c r="AP115" s="79"/>
      <c r="AQ115" s="79"/>
      <c r="AR115" s="79"/>
      <c r="AS115" s="79"/>
    </row>
    <row r="116" spans="1:45" ht="26.25" customHeight="1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79"/>
      <c r="AL116" s="79"/>
      <c r="AM116" s="79"/>
      <c r="AN116" s="79"/>
      <c r="AO116" s="79"/>
      <c r="AP116" s="79"/>
      <c r="AQ116" s="79"/>
      <c r="AR116" s="79"/>
      <c r="AS116" s="79"/>
    </row>
    <row r="117" spans="1:45" ht="26.25" customHeight="1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79"/>
      <c r="AL117" s="79"/>
      <c r="AM117" s="79"/>
      <c r="AN117" s="79"/>
      <c r="AO117" s="79"/>
      <c r="AP117" s="79"/>
      <c r="AQ117" s="79"/>
      <c r="AR117" s="79"/>
      <c r="AS117" s="79"/>
    </row>
    <row r="118" spans="1:45" ht="26.25" customHeight="1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79"/>
      <c r="AL118" s="79"/>
      <c r="AM118" s="79"/>
      <c r="AN118" s="79"/>
      <c r="AO118" s="79"/>
      <c r="AP118" s="79"/>
      <c r="AQ118" s="79"/>
      <c r="AR118" s="79"/>
      <c r="AS118" s="79"/>
    </row>
    <row r="119" spans="1:45" ht="26.25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79"/>
      <c r="AL119" s="79"/>
      <c r="AM119" s="79"/>
      <c r="AN119" s="79"/>
      <c r="AO119" s="79"/>
      <c r="AP119" s="79"/>
      <c r="AQ119" s="79"/>
      <c r="AR119" s="79"/>
      <c r="AS119" s="79"/>
    </row>
    <row r="120" spans="1:45" ht="26.25" customHeight="1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79"/>
      <c r="AL120" s="79"/>
      <c r="AM120" s="79"/>
      <c r="AN120" s="79"/>
      <c r="AO120" s="79"/>
      <c r="AP120" s="79"/>
      <c r="AQ120" s="79"/>
      <c r="AR120" s="79"/>
      <c r="AS120" s="79"/>
    </row>
    <row r="121" spans="1:45" ht="26.25" customHeight="1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79"/>
      <c r="AL121" s="79"/>
      <c r="AM121" s="79"/>
      <c r="AN121" s="79"/>
      <c r="AO121" s="79"/>
      <c r="AP121" s="79"/>
      <c r="AQ121" s="79"/>
      <c r="AR121" s="79"/>
      <c r="AS121" s="79"/>
    </row>
    <row r="122" spans="1:45" ht="26.25" customHeight="1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79"/>
      <c r="AL122" s="79"/>
      <c r="AM122" s="79"/>
      <c r="AN122" s="79"/>
      <c r="AO122" s="79"/>
      <c r="AP122" s="79"/>
      <c r="AQ122" s="79"/>
      <c r="AR122" s="79"/>
      <c r="AS122" s="79"/>
    </row>
    <row r="123" spans="1:45" ht="26.25" customHeight="1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79"/>
      <c r="AL123" s="79"/>
      <c r="AM123" s="79"/>
      <c r="AN123" s="79"/>
      <c r="AO123" s="79"/>
      <c r="AP123" s="79"/>
      <c r="AQ123" s="79"/>
      <c r="AR123" s="79"/>
      <c r="AS123" s="79"/>
    </row>
    <row r="124" spans="1:45" ht="26.25" customHeight="1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79"/>
      <c r="AL124" s="79"/>
      <c r="AM124" s="79"/>
      <c r="AN124" s="79"/>
      <c r="AO124" s="79"/>
      <c r="AP124" s="79"/>
      <c r="AQ124" s="79"/>
      <c r="AR124" s="79"/>
      <c r="AS124" s="79"/>
    </row>
    <row r="125" spans="1:45" ht="26.25" customHeight="1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79"/>
      <c r="AL125" s="79"/>
      <c r="AM125" s="79"/>
      <c r="AN125" s="79"/>
      <c r="AO125" s="79"/>
      <c r="AP125" s="79"/>
      <c r="AQ125" s="79"/>
      <c r="AR125" s="79"/>
      <c r="AS125" s="79"/>
    </row>
    <row r="126" spans="1:45" ht="26.25" customHeight="1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79"/>
      <c r="AL126" s="79"/>
      <c r="AM126" s="79"/>
      <c r="AN126" s="79"/>
      <c r="AO126" s="79"/>
      <c r="AP126" s="79"/>
      <c r="AQ126" s="79"/>
      <c r="AR126" s="79"/>
      <c r="AS126" s="79"/>
    </row>
    <row r="127" spans="1:45" ht="26.25" customHeight="1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79"/>
      <c r="AL127" s="79"/>
      <c r="AM127" s="79"/>
      <c r="AN127" s="79"/>
      <c r="AO127" s="79"/>
      <c r="AP127" s="79"/>
      <c r="AQ127" s="79"/>
      <c r="AR127" s="79"/>
      <c r="AS127" s="79"/>
    </row>
    <row r="128" spans="1:45" ht="26.25" customHeight="1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79"/>
      <c r="AL128" s="79"/>
      <c r="AM128" s="79"/>
      <c r="AN128" s="79"/>
      <c r="AO128" s="79"/>
      <c r="AP128" s="79"/>
      <c r="AQ128" s="79"/>
      <c r="AR128" s="79"/>
      <c r="AS128" s="79"/>
    </row>
    <row r="129" spans="1:45" ht="26.25" customHeight="1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79"/>
      <c r="AL129" s="79"/>
      <c r="AM129" s="79"/>
      <c r="AN129" s="79"/>
      <c r="AO129" s="79"/>
      <c r="AP129" s="79"/>
      <c r="AQ129" s="79"/>
      <c r="AR129" s="79"/>
      <c r="AS129" s="79"/>
    </row>
    <row r="130" spans="1:45" ht="26.25" customHeight="1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79"/>
      <c r="AL130" s="79"/>
      <c r="AM130" s="79"/>
      <c r="AN130" s="79"/>
      <c r="AO130" s="79"/>
      <c r="AP130" s="79"/>
      <c r="AQ130" s="79"/>
      <c r="AR130" s="79"/>
      <c r="AS130" s="79"/>
    </row>
    <row r="131" spans="1:45" ht="26.25" customHeight="1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79"/>
      <c r="AL131" s="79"/>
      <c r="AM131" s="79"/>
      <c r="AN131" s="79"/>
      <c r="AO131" s="79"/>
      <c r="AP131" s="79"/>
      <c r="AQ131" s="79"/>
      <c r="AR131" s="79"/>
      <c r="AS131" s="79"/>
    </row>
    <row r="132" spans="1:45" ht="26.25" customHeight="1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79"/>
      <c r="AL132" s="79"/>
      <c r="AM132" s="79"/>
      <c r="AN132" s="79"/>
      <c r="AO132" s="79"/>
      <c r="AP132" s="79"/>
      <c r="AQ132" s="79"/>
      <c r="AR132" s="79"/>
      <c r="AS132" s="79"/>
    </row>
    <row r="133" spans="1:45" ht="26.25" customHeight="1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79"/>
      <c r="AL133" s="79"/>
      <c r="AM133" s="79"/>
      <c r="AN133" s="79"/>
      <c r="AO133" s="79"/>
      <c r="AP133" s="79"/>
      <c r="AQ133" s="79"/>
      <c r="AR133" s="79"/>
      <c r="AS133" s="79"/>
    </row>
    <row r="134" spans="1:45" ht="26.25" customHeight="1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79"/>
      <c r="AL134" s="79"/>
      <c r="AM134" s="79"/>
      <c r="AN134" s="79"/>
      <c r="AO134" s="79"/>
      <c r="AP134" s="79"/>
      <c r="AQ134" s="79"/>
      <c r="AR134" s="79"/>
      <c r="AS134" s="79"/>
    </row>
    <row r="135" spans="1:45" ht="26.25" customHeight="1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79"/>
      <c r="AL135" s="79"/>
      <c r="AM135" s="79"/>
      <c r="AN135" s="79"/>
      <c r="AO135" s="79"/>
      <c r="AP135" s="79"/>
      <c r="AQ135" s="79"/>
      <c r="AR135" s="79"/>
      <c r="AS135" s="79"/>
    </row>
    <row r="136" spans="1:45" ht="26.25" customHeight="1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79"/>
      <c r="AL136" s="79"/>
      <c r="AM136" s="79"/>
      <c r="AN136" s="79"/>
      <c r="AO136" s="79"/>
      <c r="AP136" s="79"/>
      <c r="AQ136" s="79"/>
      <c r="AR136" s="79"/>
      <c r="AS136" s="79"/>
    </row>
    <row r="137" spans="1:45" ht="26.25" customHeight="1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79"/>
      <c r="AL137" s="79"/>
      <c r="AM137" s="79"/>
      <c r="AN137" s="79"/>
      <c r="AO137" s="79"/>
      <c r="AP137" s="79"/>
      <c r="AQ137" s="79"/>
      <c r="AR137" s="79"/>
      <c r="AS137" s="79"/>
    </row>
    <row r="138" spans="1:45" ht="26.25" customHeight="1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79"/>
      <c r="AL138" s="79"/>
      <c r="AM138" s="79"/>
      <c r="AN138" s="79"/>
      <c r="AO138" s="79"/>
      <c r="AP138" s="79"/>
      <c r="AQ138" s="79"/>
      <c r="AR138" s="79"/>
      <c r="AS138" s="79"/>
    </row>
    <row r="139" spans="1:45" ht="26.25" customHeight="1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79"/>
      <c r="AL139" s="79"/>
      <c r="AM139" s="79"/>
      <c r="AN139" s="79"/>
      <c r="AO139" s="79"/>
      <c r="AP139" s="79"/>
      <c r="AQ139" s="79"/>
      <c r="AR139" s="79"/>
      <c r="AS139" s="79"/>
    </row>
    <row r="140" spans="1:45" ht="26.25" customHeight="1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79"/>
      <c r="AL140" s="79"/>
      <c r="AM140" s="79"/>
      <c r="AN140" s="79"/>
      <c r="AO140" s="79"/>
      <c r="AP140" s="79"/>
      <c r="AQ140" s="79"/>
      <c r="AR140" s="79"/>
      <c r="AS140" s="79"/>
    </row>
    <row r="141" spans="1:45" ht="26.25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79"/>
      <c r="AL141" s="79"/>
      <c r="AM141" s="79"/>
      <c r="AN141" s="79"/>
      <c r="AO141" s="79"/>
      <c r="AP141" s="79"/>
      <c r="AQ141" s="79"/>
      <c r="AR141" s="79"/>
      <c r="AS141" s="79"/>
    </row>
    <row r="142" spans="1:45" ht="26.25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79"/>
      <c r="AL142" s="79"/>
      <c r="AM142" s="79"/>
      <c r="AN142" s="79"/>
      <c r="AO142" s="79"/>
      <c r="AP142" s="79"/>
      <c r="AQ142" s="79"/>
      <c r="AR142" s="79"/>
      <c r="AS142" s="79"/>
    </row>
    <row r="143" spans="1:45" ht="26.25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79"/>
      <c r="AL143" s="79"/>
      <c r="AM143" s="79"/>
      <c r="AN143" s="79"/>
      <c r="AO143" s="79"/>
      <c r="AP143" s="79"/>
      <c r="AQ143" s="79"/>
      <c r="AR143" s="79"/>
      <c r="AS143" s="79"/>
    </row>
    <row r="144" spans="1:45" ht="26.25" customHeight="1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79"/>
      <c r="AL144" s="79"/>
      <c r="AM144" s="79"/>
      <c r="AN144" s="79"/>
      <c r="AO144" s="79"/>
      <c r="AP144" s="79"/>
      <c r="AQ144" s="79"/>
      <c r="AR144" s="79"/>
      <c r="AS144" s="79"/>
    </row>
    <row r="145" spans="1:45" ht="26.25" customHeight="1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79"/>
      <c r="AL145" s="79"/>
      <c r="AM145" s="79"/>
      <c r="AN145" s="79"/>
      <c r="AO145" s="79"/>
      <c r="AP145" s="79"/>
      <c r="AQ145" s="79"/>
      <c r="AR145" s="79"/>
      <c r="AS145" s="79"/>
    </row>
    <row r="146" spans="1:45" ht="26.25" customHeight="1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79"/>
      <c r="AL146" s="79"/>
      <c r="AM146" s="79"/>
      <c r="AN146" s="79"/>
      <c r="AO146" s="79"/>
      <c r="AP146" s="79"/>
      <c r="AQ146" s="79"/>
      <c r="AR146" s="79"/>
      <c r="AS146" s="79"/>
    </row>
    <row r="147" spans="1:45" ht="26.25" customHeight="1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79"/>
      <c r="AL147" s="79"/>
      <c r="AM147" s="79"/>
      <c r="AN147" s="79"/>
      <c r="AO147" s="79"/>
      <c r="AP147" s="79"/>
      <c r="AQ147" s="79"/>
      <c r="AR147" s="79"/>
      <c r="AS147" s="79"/>
    </row>
    <row r="148" spans="1:45" ht="26.25" customHeight="1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79"/>
      <c r="AL148" s="79"/>
      <c r="AM148" s="79"/>
      <c r="AN148" s="79"/>
      <c r="AO148" s="79"/>
      <c r="AP148" s="79"/>
      <c r="AQ148" s="79"/>
      <c r="AR148" s="79"/>
      <c r="AS148" s="79"/>
    </row>
    <row r="149" spans="1:45" ht="26.25" customHeight="1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79"/>
      <c r="AL149" s="79"/>
      <c r="AM149" s="79"/>
      <c r="AN149" s="79"/>
      <c r="AO149" s="79"/>
      <c r="AP149" s="79"/>
      <c r="AQ149" s="79"/>
      <c r="AR149" s="79"/>
      <c r="AS149" s="79"/>
    </row>
    <row r="150" spans="1:45" ht="26.25" customHeight="1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79"/>
      <c r="AL150" s="79"/>
      <c r="AM150" s="79"/>
      <c r="AN150" s="79"/>
      <c r="AO150" s="79"/>
      <c r="AP150" s="79"/>
      <c r="AQ150" s="79"/>
      <c r="AR150" s="79"/>
      <c r="AS150" s="79"/>
    </row>
    <row r="151" spans="1:45" ht="26.25" customHeight="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79"/>
      <c r="AL151" s="79"/>
      <c r="AM151" s="79"/>
      <c r="AN151" s="79"/>
      <c r="AO151" s="79"/>
      <c r="AP151" s="79"/>
      <c r="AQ151" s="79"/>
      <c r="AR151" s="79"/>
      <c r="AS151" s="79"/>
    </row>
    <row r="152" spans="1:45" ht="26.25" customHeight="1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79"/>
      <c r="AL152" s="79"/>
      <c r="AM152" s="79"/>
      <c r="AN152" s="79"/>
      <c r="AO152" s="79"/>
      <c r="AP152" s="79"/>
      <c r="AQ152" s="79"/>
      <c r="AR152" s="79"/>
      <c r="AS152" s="79"/>
    </row>
    <row r="153" spans="1:45" ht="26.25" customHeight="1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79"/>
      <c r="AL153" s="79"/>
      <c r="AM153" s="79"/>
      <c r="AN153" s="79"/>
      <c r="AO153" s="79"/>
      <c r="AP153" s="79"/>
      <c r="AQ153" s="79"/>
      <c r="AR153" s="79"/>
      <c r="AS153" s="79"/>
    </row>
    <row r="154" spans="1:45" ht="26.25" customHeight="1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79"/>
      <c r="AL154" s="79"/>
      <c r="AM154" s="79"/>
      <c r="AN154" s="79"/>
      <c r="AO154" s="79"/>
      <c r="AP154" s="79"/>
      <c r="AQ154" s="79"/>
      <c r="AR154" s="79"/>
      <c r="AS154" s="79"/>
    </row>
    <row r="155" spans="1:45" ht="26.25" customHeight="1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79"/>
      <c r="AL155" s="79"/>
      <c r="AM155" s="79"/>
      <c r="AN155" s="79"/>
      <c r="AO155" s="79"/>
      <c r="AP155" s="79"/>
      <c r="AQ155" s="79"/>
      <c r="AR155" s="79"/>
      <c r="AS155" s="79"/>
    </row>
    <row r="156" spans="1:45" ht="26.25" customHeight="1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79"/>
      <c r="AL156" s="79"/>
      <c r="AM156" s="79"/>
      <c r="AN156" s="79"/>
      <c r="AO156" s="79"/>
      <c r="AP156" s="79"/>
      <c r="AQ156" s="79"/>
      <c r="AR156" s="79"/>
      <c r="AS156" s="79"/>
    </row>
    <row r="157" spans="1:45" ht="26.25" customHeight="1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79"/>
      <c r="AL157" s="79"/>
      <c r="AM157" s="79"/>
      <c r="AN157" s="79"/>
      <c r="AO157" s="79"/>
      <c r="AP157" s="79"/>
      <c r="AQ157" s="79"/>
      <c r="AR157" s="79"/>
      <c r="AS157" s="79"/>
    </row>
    <row r="158" spans="1:45" ht="26.25" customHeight="1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79"/>
      <c r="AL158" s="79"/>
      <c r="AM158" s="79"/>
      <c r="AN158" s="79"/>
      <c r="AO158" s="79"/>
      <c r="AP158" s="79"/>
      <c r="AQ158" s="79"/>
      <c r="AR158" s="79"/>
      <c r="AS158" s="79"/>
    </row>
    <row r="159" spans="1:45" ht="26.25" customHeight="1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79"/>
      <c r="AL159" s="79"/>
      <c r="AM159" s="79"/>
      <c r="AN159" s="79"/>
      <c r="AO159" s="79"/>
      <c r="AP159" s="79"/>
      <c r="AQ159" s="79"/>
      <c r="AR159" s="79"/>
      <c r="AS159" s="79"/>
    </row>
    <row r="160" spans="1:45" ht="26.25" customHeight="1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79"/>
      <c r="AL160" s="79"/>
      <c r="AM160" s="79"/>
      <c r="AN160" s="79"/>
      <c r="AO160" s="79"/>
      <c r="AP160" s="79"/>
      <c r="AQ160" s="79"/>
      <c r="AR160" s="79"/>
      <c r="AS160" s="79"/>
    </row>
    <row r="161" spans="1:45" ht="26.25" customHeight="1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79"/>
      <c r="AL161" s="79"/>
      <c r="AM161" s="79"/>
      <c r="AN161" s="79"/>
      <c r="AO161" s="79"/>
      <c r="AP161" s="79"/>
      <c r="AQ161" s="79"/>
      <c r="AR161" s="79"/>
      <c r="AS161" s="79"/>
    </row>
    <row r="162" spans="1:45" ht="26.25" customHeight="1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79"/>
      <c r="AL162" s="79"/>
      <c r="AM162" s="79"/>
      <c r="AN162" s="79"/>
      <c r="AO162" s="79"/>
      <c r="AP162" s="79"/>
      <c r="AQ162" s="79"/>
      <c r="AR162" s="79"/>
      <c r="AS162" s="79"/>
    </row>
    <row r="163" spans="1:45" ht="26.25" customHeight="1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79"/>
      <c r="AL163" s="79"/>
      <c r="AM163" s="79"/>
      <c r="AN163" s="79"/>
      <c r="AO163" s="79"/>
      <c r="AP163" s="79"/>
      <c r="AQ163" s="79"/>
      <c r="AR163" s="79"/>
      <c r="AS163" s="79"/>
    </row>
    <row r="164" spans="1:45" ht="26.25" customHeight="1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79"/>
      <c r="AL164" s="79"/>
      <c r="AM164" s="79"/>
      <c r="AN164" s="79"/>
      <c r="AO164" s="79"/>
      <c r="AP164" s="79"/>
      <c r="AQ164" s="79"/>
      <c r="AR164" s="79"/>
      <c r="AS164" s="79"/>
    </row>
    <row r="165" spans="1:45" ht="26.25" customHeight="1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79"/>
      <c r="AL165" s="79"/>
      <c r="AM165" s="79"/>
      <c r="AN165" s="79"/>
      <c r="AO165" s="79"/>
      <c r="AP165" s="79"/>
      <c r="AQ165" s="79"/>
      <c r="AR165" s="79"/>
      <c r="AS165" s="79"/>
    </row>
    <row r="166" spans="1:45" ht="26.25" customHeight="1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79"/>
      <c r="AL166" s="79"/>
      <c r="AM166" s="79"/>
      <c r="AN166" s="79"/>
      <c r="AO166" s="79"/>
      <c r="AP166" s="79"/>
      <c r="AQ166" s="79"/>
      <c r="AR166" s="79"/>
      <c r="AS166" s="79"/>
    </row>
    <row r="167" spans="1:45" ht="26.25" customHeight="1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79"/>
      <c r="AL167" s="79"/>
      <c r="AM167" s="79"/>
      <c r="AN167" s="79"/>
      <c r="AO167" s="79"/>
      <c r="AP167" s="79"/>
      <c r="AQ167" s="79"/>
      <c r="AR167" s="79"/>
      <c r="AS167" s="79"/>
    </row>
    <row r="168" spans="1:45" ht="26.25" customHeight="1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79"/>
      <c r="AL168" s="79"/>
      <c r="AM168" s="79"/>
      <c r="AN168" s="79"/>
      <c r="AO168" s="79"/>
      <c r="AP168" s="79"/>
      <c r="AQ168" s="79"/>
      <c r="AR168" s="79"/>
      <c r="AS168" s="79"/>
    </row>
    <row r="169" spans="1:45" ht="26.25" customHeight="1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79"/>
      <c r="AL169" s="79"/>
      <c r="AM169" s="79"/>
      <c r="AN169" s="79"/>
      <c r="AO169" s="79"/>
      <c r="AP169" s="79"/>
      <c r="AQ169" s="79"/>
      <c r="AR169" s="79"/>
      <c r="AS169" s="79"/>
    </row>
    <row r="170" spans="1:45" ht="26.25" customHeight="1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79"/>
      <c r="AL170" s="79"/>
      <c r="AM170" s="79"/>
      <c r="AN170" s="79"/>
      <c r="AO170" s="79"/>
      <c r="AP170" s="79"/>
      <c r="AQ170" s="79"/>
      <c r="AR170" s="79"/>
      <c r="AS170" s="79"/>
    </row>
    <row r="171" spans="1:45" ht="26.25" customHeight="1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79"/>
      <c r="AL171" s="79"/>
      <c r="AM171" s="79"/>
      <c r="AN171" s="79"/>
      <c r="AO171" s="79"/>
      <c r="AP171" s="79"/>
      <c r="AQ171" s="79"/>
      <c r="AR171" s="79"/>
      <c r="AS171" s="79"/>
    </row>
    <row r="172" spans="1:45" ht="26.25" customHeight="1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79"/>
      <c r="AL172" s="79"/>
      <c r="AM172" s="79"/>
      <c r="AN172" s="79"/>
      <c r="AO172" s="79"/>
      <c r="AP172" s="79"/>
      <c r="AQ172" s="79"/>
      <c r="AR172" s="79"/>
      <c r="AS172" s="79"/>
    </row>
    <row r="173" spans="1:45" ht="26.25" customHeight="1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79"/>
      <c r="AL173" s="79"/>
      <c r="AM173" s="79"/>
      <c r="AN173" s="79"/>
      <c r="AO173" s="79"/>
      <c r="AP173" s="79"/>
      <c r="AQ173" s="79"/>
      <c r="AR173" s="79"/>
      <c r="AS173" s="79"/>
    </row>
    <row r="174" spans="1:45" ht="26.25" customHeight="1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79"/>
      <c r="AL174" s="79"/>
      <c r="AM174" s="79"/>
      <c r="AN174" s="79"/>
      <c r="AO174" s="79"/>
      <c r="AP174" s="79"/>
      <c r="AQ174" s="79"/>
      <c r="AR174" s="79"/>
      <c r="AS174" s="79"/>
    </row>
    <row r="175" spans="1:45" ht="26.25" customHeight="1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79"/>
      <c r="AL175" s="79"/>
      <c r="AM175" s="79"/>
      <c r="AN175" s="79"/>
      <c r="AO175" s="79"/>
      <c r="AP175" s="79"/>
      <c r="AQ175" s="79"/>
      <c r="AR175" s="79"/>
      <c r="AS175" s="79"/>
    </row>
    <row r="176" spans="1:45" ht="26.25" customHeight="1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79"/>
      <c r="AL176" s="79"/>
      <c r="AM176" s="79"/>
      <c r="AN176" s="79"/>
      <c r="AO176" s="79"/>
      <c r="AP176" s="79"/>
      <c r="AQ176" s="79"/>
      <c r="AR176" s="79"/>
      <c r="AS176" s="79"/>
    </row>
    <row r="177" spans="1:45" ht="26.25" customHeight="1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79"/>
      <c r="AL177" s="79"/>
      <c r="AM177" s="79"/>
      <c r="AN177" s="79"/>
      <c r="AO177" s="79"/>
      <c r="AP177" s="79"/>
      <c r="AQ177" s="79"/>
      <c r="AR177" s="79"/>
      <c r="AS177" s="79"/>
    </row>
    <row r="178" spans="1:45" ht="26.25" customHeight="1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79"/>
      <c r="AL178" s="79"/>
      <c r="AM178" s="79"/>
      <c r="AN178" s="79"/>
      <c r="AO178" s="79"/>
      <c r="AP178" s="79"/>
      <c r="AQ178" s="79"/>
      <c r="AR178" s="79"/>
      <c r="AS178" s="79"/>
    </row>
    <row r="179" spans="1:45" ht="26.25" customHeight="1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79"/>
      <c r="AL179" s="79"/>
      <c r="AM179" s="79"/>
      <c r="AN179" s="79"/>
      <c r="AO179" s="79"/>
      <c r="AP179" s="79"/>
      <c r="AQ179" s="79"/>
      <c r="AR179" s="79"/>
      <c r="AS179" s="79"/>
    </row>
    <row r="180" spans="1:45" ht="26.25" customHeight="1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79"/>
      <c r="AL180" s="79"/>
      <c r="AM180" s="79"/>
      <c r="AN180" s="79"/>
      <c r="AO180" s="79"/>
      <c r="AP180" s="79"/>
      <c r="AQ180" s="79"/>
      <c r="AR180" s="79"/>
      <c r="AS180" s="79"/>
    </row>
    <row r="181" spans="1:45" ht="26.25" customHeight="1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79"/>
      <c r="AL181" s="79"/>
      <c r="AM181" s="79"/>
      <c r="AN181" s="79"/>
      <c r="AO181" s="79"/>
      <c r="AP181" s="79"/>
      <c r="AQ181" s="79"/>
      <c r="AR181" s="79"/>
      <c r="AS181" s="79"/>
    </row>
    <row r="182" spans="1:45" ht="26.25" customHeight="1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79"/>
      <c r="AL182" s="79"/>
      <c r="AM182" s="79"/>
      <c r="AN182" s="79"/>
      <c r="AO182" s="79"/>
      <c r="AP182" s="79"/>
      <c r="AQ182" s="79"/>
      <c r="AR182" s="79"/>
      <c r="AS182" s="79"/>
    </row>
    <row r="183" spans="1:45" ht="26.25" customHeight="1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79"/>
      <c r="AL183" s="79"/>
      <c r="AM183" s="79"/>
      <c r="AN183" s="79"/>
      <c r="AO183" s="79"/>
      <c r="AP183" s="79"/>
      <c r="AQ183" s="79"/>
      <c r="AR183" s="79"/>
      <c r="AS183" s="79"/>
    </row>
    <row r="184" spans="1:45" ht="26.25" customHeight="1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79"/>
      <c r="AL184" s="79"/>
      <c r="AM184" s="79"/>
      <c r="AN184" s="79"/>
      <c r="AO184" s="79"/>
      <c r="AP184" s="79"/>
      <c r="AQ184" s="79"/>
      <c r="AR184" s="79"/>
      <c r="AS184" s="79"/>
    </row>
    <row r="185" spans="1:45" ht="26.25" customHeight="1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79"/>
      <c r="AL185" s="79"/>
      <c r="AM185" s="79"/>
      <c r="AN185" s="79"/>
      <c r="AO185" s="79"/>
      <c r="AP185" s="79"/>
      <c r="AQ185" s="79"/>
      <c r="AR185" s="79"/>
      <c r="AS185" s="79"/>
    </row>
    <row r="186" spans="1:45" ht="26.25" customHeight="1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79"/>
      <c r="AL186" s="79"/>
      <c r="AM186" s="79"/>
      <c r="AN186" s="79"/>
      <c r="AO186" s="79"/>
      <c r="AP186" s="79"/>
      <c r="AQ186" s="79"/>
      <c r="AR186" s="79"/>
      <c r="AS186" s="79"/>
    </row>
    <row r="187" spans="1:45" ht="26.25" customHeight="1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79"/>
      <c r="AL187" s="79"/>
      <c r="AM187" s="79"/>
      <c r="AN187" s="79"/>
      <c r="AO187" s="79"/>
      <c r="AP187" s="79"/>
      <c r="AQ187" s="79"/>
      <c r="AR187" s="79"/>
      <c r="AS187" s="79"/>
    </row>
    <row r="188" spans="1:45" ht="26.25" customHeight="1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79"/>
      <c r="AL188" s="79"/>
      <c r="AM188" s="79"/>
      <c r="AN188" s="79"/>
      <c r="AO188" s="79"/>
      <c r="AP188" s="79"/>
      <c r="AQ188" s="79"/>
      <c r="AR188" s="79"/>
      <c r="AS188" s="79"/>
    </row>
    <row r="189" spans="1:45" ht="26.25" customHeight="1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79"/>
      <c r="AL189" s="79"/>
      <c r="AM189" s="79"/>
      <c r="AN189" s="79"/>
      <c r="AO189" s="79"/>
      <c r="AP189" s="79"/>
      <c r="AQ189" s="79"/>
      <c r="AR189" s="79"/>
      <c r="AS189" s="79"/>
    </row>
    <row r="190" spans="1:45" ht="26.25" customHeight="1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79"/>
      <c r="AL190" s="79"/>
      <c r="AM190" s="79"/>
      <c r="AN190" s="79"/>
      <c r="AO190" s="79"/>
      <c r="AP190" s="79"/>
      <c r="AQ190" s="79"/>
      <c r="AR190" s="79"/>
      <c r="AS190" s="79"/>
    </row>
    <row r="191" spans="1:45" ht="26.25" customHeight="1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79"/>
      <c r="AL191" s="79"/>
      <c r="AM191" s="79"/>
      <c r="AN191" s="79"/>
      <c r="AO191" s="79"/>
      <c r="AP191" s="79"/>
      <c r="AQ191" s="79"/>
      <c r="AR191" s="79"/>
      <c r="AS191" s="79"/>
    </row>
    <row r="192" spans="1:45" ht="26.25" customHeight="1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79"/>
      <c r="AL192" s="79"/>
      <c r="AM192" s="79"/>
      <c r="AN192" s="79"/>
      <c r="AO192" s="79"/>
      <c r="AP192" s="79"/>
      <c r="AQ192" s="79"/>
      <c r="AR192" s="79"/>
      <c r="AS192" s="79"/>
    </row>
    <row r="193" spans="1:45" ht="26.25" customHeight="1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79"/>
      <c r="AL193" s="79"/>
      <c r="AM193" s="79"/>
      <c r="AN193" s="79"/>
      <c r="AO193" s="79"/>
      <c r="AP193" s="79"/>
      <c r="AQ193" s="79"/>
      <c r="AR193" s="79"/>
      <c r="AS193" s="79"/>
    </row>
    <row r="194" spans="1:45" ht="26.25" customHeight="1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79"/>
      <c r="AL194" s="79"/>
      <c r="AM194" s="79"/>
      <c r="AN194" s="79"/>
      <c r="AO194" s="79"/>
      <c r="AP194" s="79"/>
      <c r="AQ194" s="79"/>
      <c r="AR194" s="79"/>
      <c r="AS194" s="79"/>
    </row>
    <row r="195" spans="1:45" ht="26.25" customHeight="1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79"/>
      <c r="AL195" s="79"/>
      <c r="AM195" s="79"/>
      <c r="AN195" s="79"/>
      <c r="AO195" s="79"/>
      <c r="AP195" s="79"/>
      <c r="AQ195" s="79"/>
      <c r="AR195" s="79"/>
      <c r="AS195" s="79"/>
    </row>
    <row r="196" spans="1:45" ht="26.25" customHeight="1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79"/>
      <c r="AL196" s="79"/>
      <c r="AM196" s="79"/>
      <c r="AN196" s="79"/>
      <c r="AO196" s="79"/>
      <c r="AP196" s="79"/>
      <c r="AQ196" s="79"/>
      <c r="AR196" s="79"/>
      <c r="AS196" s="79"/>
    </row>
    <row r="197" spans="1:45" ht="26.25" customHeight="1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79"/>
      <c r="AL197" s="79"/>
      <c r="AM197" s="79"/>
      <c r="AN197" s="79"/>
      <c r="AO197" s="79"/>
      <c r="AP197" s="79"/>
      <c r="AQ197" s="79"/>
      <c r="AR197" s="79"/>
      <c r="AS197" s="79"/>
    </row>
    <row r="198" spans="1:45" ht="26.25" customHeight="1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79"/>
      <c r="AL198" s="79"/>
      <c r="AM198" s="79"/>
      <c r="AN198" s="79"/>
      <c r="AO198" s="79"/>
      <c r="AP198" s="79"/>
      <c r="AQ198" s="79"/>
      <c r="AR198" s="79"/>
      <c r="AS198" s="79"/>
    </row>
    <row r="199" spans="1:45" ht="26.25" customHeight="1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79"/>
      <c r="AL199" s="79"/>
      <c r="AM199" s="79"/>
      <c r="AN199" s="79"/>
      <c r="AO199" s="79"/>
      <c r="AP199" s="79"/>
      <c r="AQ199" s="79"/>
      <c r="AR199" s="79"/>
      <c r="AS199" s="79"/>
    </row>
    <row r="200" spans="1:45" ht="26.25" customHeight="1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79"/>
      <c r="AL200" s="79"/>
      <c r="AM200" s="79"/>
      <c r="AN200" s="79"/>
      <c r="AO200" s="79"/>
      <c r="AP200" s="79"/>
      <c r="AQ200" s="79"/>
      <c r="AR200" s="79"/>
      <c r="AS200" s="79"/>
    </row>
    <row r="201" spans="1:45" ht="26.25" customHeight="1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79"/>
      <c r="AL201" s="79"/>
      <c r="AM201" s="79"/>
      <c r="AN201" s="79"/>
      <c r="AO201" s="79"/>
      <c r="AP201" s="79"/>
      <c r="AQ201" s="79"/>
      <c r="AR201" s="79"/>
      <c r="AS201" s="79"/>
    </row>
    <row r="202" spans="1:45" ht="26.25" customHeight="1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79"/>
      <c r="AL202" s="79"/>
      <c r="AM202" s="79"/>
      <c r="AN202" s="79"/>
      <c r="AO202" s="79"/>
      <c r="AP202" s="79"/>
      <c r="AQ202" s="79"/>
      <c r="AR202" s="79"/>
      <c r="AS202" s="79"/>
    </row>
    <row r="203" spans="1:45" ht="26.25" customHeight="1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79"/>
      <c r="AL203" s="79"/>
      <c r="AM203" s="79"/>
      <c r="AN203" s="79"/>
      <c r="AO203" s="79"/>
      <c r="AP203" s="79"/>
      <c r="AQ203" s="79"/>
      <c r="AR203" s="79"/>
      <c r="AS203" s="79"/>
    </row>
    <row r="204" spans="1:45" ht="26.25" customHeight="1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79"/>
      <c r="AL204" s="79"/>
      <c r="AM204" s="79"/>
      <c r="AN204" s="79"/>
      <c r="AO204" s="79"/>
      <c r="AP204" s="79"/>
      <c r="AQ204" s="79"/>
      <c r="AR204" s="79"/>
      <c r="AS204" s="79"/>
    </row>
    <row r="205" spans="1:45" ht="26.25" customHeight="1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79"/>
      <c r="AL205" s="79"/>
      <c r="AM205" s="79"/>
      <c r="AN205" s="79"/>
      <c r="AO205" s="79"/>
      <c r="AP205" s="79"/>
      <c r="AQ205" s="79"/>
      <c r="AR205" s="79"/>
      <c r="AS205" s="79"/>
    </row>
    <row r="206" spans="1:45" ht="26.25" customHeight="1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79"/>
      <c r="AL206" s="79"/>
      <c r="AM206" s="79"/>
      <c r="AN206" s="79"/>
      <c r="AO206" s="79"/>
      <c r="AP206" s="79"/>
      <c r="AQ206" s="79"/>
      <c r="AR206" s="79"/>
      <c r="AS206" s="79"/>
    </row>
    <row r="207" spans="1:45" ht="26.25" customHeight="1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79"/>
      <c r="AL207" s="79"/>
      <c r="AM207" s="79"/>
      <c r="AN207" s="79"/>
      <c r="AO207" s="79"/>
      <c r="AP207" s="79"/>
      <c r="AQ207" s="79"/>
      <c r="AR207" s="79"/>
      <c r="AS207" s="79"/>
    </row>
    <row r="208" spans="1:45" ht="26.25" customHeight="1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79"/>
      <c r="AL208" s="79"/>
      <c r="AM208" s="79"/>
      <c r="AN208" s="79"/>
      <c r="AO208" s="79"/>
      <c r="AP208" s="79"/>
      <c r="AQ208" s="79"/>
      <c r="AR208" s="79"/>
      <c r="AS208" s="79"/>
    </row>
    <row r="209" spans="1:45" ht="26.25" customHeight="1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79"/>
      <c r="AL209" s="79"/>
      <c r="AM209" s="79"/>
      <c r="AN209" s="79"/>
      <c r="AO209" s="79"/>
      <c r="AP209" s="79"/>
      <c r="AQ209" s="79"/>
      <c r="AR209" s="79"/>
      <c r="AS209" s="79"/>
    </row>
    <row r="210" spans="1:45" ht="26.25" customHeight="1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79"/>
      <c r="AL210" s="79"/>
      <c r="AM210" s="79"/>
      <c r="AN210" s="79"/>
      <c r="AO210" s="79"/>
      <c r="AP210" s="79"/>
      <c r="AQ210" s="79"/>
      <c r="AR210" s="79"/>
      <c r="AS210" s="79"/>
    </row>
    <row r="211" spans="1:45" ht="26.25" customHeight="1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79"/>
      <c r="AL211" s="79"/>
      <c r="AM211" s="79"/>
      <c r="AN211" s="79"/>
      <c r="AO211" s="79"/>
      <c r="AP211" s="79"/>
      <c r="AQ211" s="79"/>
      <c r="AR211" s="79"/>
      <c r="AS211" s="79"/>
    </row>
    <row r="212" spans="1:45" ht="26.25" customHeight="1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79"/>
      <c r="AL212" s="79"/>
      <c r="AM212" s="79"/>
      <c r="AN212" s="79"/>
      <c r="AO212" s="79"/>
      <c r="AP212" s="79"/>
      <c r="AQ212" s="79"/>
      <c r="AR212" s="79"/>
      <c r="AS212" s="79"/>
    </row>
    <row r="213" spans="1:45" ht="26.25" customHeight="1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79"/>
      <c r="AL213" s="79"/>
      <c r="AM213" s="79"/>
      <c r="AN213" s="79"/>
      <c r="AO213" s="79"/>
      <c r="AP213" s="79"/>
      <c r="AQ213" s="79"/>
      <c r="AR213" s="79"/>
      <c r="AS213" s="79"/>
    </row>
    <row r="214" spans="1:45" ht="26.25" customHeight="1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79"/>
      <c r="AL214" s="79"/>
      <c r="AM214" s="79"/>
      <c r="AN214" s="79"/>
      <c r="AO214" s="79"/>
      <c r="AP214" s="79"/>
      <c r="AQ214" s="79"/>
      <c r="AR214" s="79"/>
      <c r="AS214" s="79"/>
    </row>
    <row r="215" spans="1:45" ht="26.25" customHeight="1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79"/>
      <c r="AL215" s="79"/>
      <c r="AM215" s="79"/>
      <c r="AN215" s="79"/>
      <c r="AO215" s="79"/>
      <c r="AP215" s="79"/>
      <c r="AQ215" s="79"/>
      <c r="AR215" s="79"/>
      <c r="AS215" s="79"/>
    </row>
    <row r="216" spans="1:45" ht="26.25" customHeight="1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79"/>
      <c r="AL216" s="79"/>
      <c r="AM216" s="79"/>
      <c r="AN216" s="79"/>
      <c r="AO216" s="79"/>
      <c r="AP216" s="79"/>
      <c r="AQ216" s="79"/>
      <c r="AR216" s="79"/>
      <c r="AS216" s="79"/>
    </row>
    <row r="217" spans="1:45" ht="26.25" customHeight="1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79"/>
      <c r="AL217" s="79"/>
      <c r="AM217" s="79"/>
      <c r="AN217" s="79"/>
      <c r="AO217" s="79"/>
      <c r="AP217" s="79"/>
      <c r="AQ217" s="79"/>
      <c r="AR217" s="79"/>
      <c r="AS217" s="79"/>
    </row>
    <row r="218" spans="1:45" ht="26.25" customHeight="1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79"/>
      <c r="AL218" s="79"/>
      <c r="AM218" s="79"/>
      <c r="AN218" s="79"/>
      <c r="AO218" s="79"/>
      <c r="AP218" s="79"/>
      <c r="AQ218" s="79"/>
      <c r="AR218" s="79"/>
      <c r="AS218" s="79"/>
    </row>
    <row r="219" spans="1:45" ht="26.25" customHeight="1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79"/>
      <c r="AL219" s="79"/>
      <c r="AM219" s="79"/>
      <c r="AN219" s="79"/>
      <c r="AO219" s="79"/>
      <c r="AP219" s="79"/>
      <c r="AQ219" s="79"/>
      <c r="AR219" s="79"/>
      <c r="AS219" s="79"/>
    </row>
    <row r="220" spans="1:45" ht="26.25" customHeight="1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79"/>
      <c r="AL220" s="79"/>
      <c r="AM220" s="79"/>
      <c r="AN220" s="79"/>
      <c r="AO220" s="79"/>
      <c r="AP220" s="79"/>
      <c r="AQ220" s="79"/>
      <c r="AR220" s="79"/>
      <c r="AS220" s="79"/>
    </row>
    <row r="221" spans="1:45" ht="26.25" customHeight="1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79"/>
      <c r="AL221" s="79"/>
      <c r="AM221" s="79"/>
      <c r="AN221" s="79"/>
      <c r="AO221" s="79"/>
      <c r="AP221" s="79"/>
      <c r="AQ221" s="79"/>
      <c r="AR221" s="79"/>
      <c r="AS221" s="79"/>
    </row>
    <row r="222" spans="1:45" ht="26.25" customHeight="1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79"/>
      <c r="AL222" s="79"/>
      <c r="AM222" s="79"/>
      <c r="AN222" s="79"/>
      <c r="AO222" s="79"/>
      <c r="AP222" s="79"/>
      <c r="AQ222" s="79"/>
      <c r="AR222" s="79"/>
      <c r="AS222" s="79"/>
    </row>
    <row r="223" spans="1:45" ht="26.25" customHeight="1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79"/>
      <c r="AL223" s="79"/>
      <c r="AM223" s="79"/>
      <c r="AN223" s="79"/>
      <c r="AO223" s="79"/>
      <c r="AP223" s="79"/>
      <c r="AQ223" s="79"/>
      <c r="AR223" s="79"/>
      <c r="AS223" s="79"/>
    </row>
    <row r="224" spans="1:45" ht="26.25" customHeight="1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79"/>
      <c r="AL224" s="79"/>
      <c r="AM224" s="79"/>
      <c r="AN224" s="79"/>
      <c r="AO224" s="79"/>
      <c r="AP224" s="79"/>
      <c r="AQ224" s="79"/>
      <c r="AR224" s="79"/>
      <c r="AS224" s="79"/>
    </row>
    <row r="225" spans="1:45" ht="26.25" customHeight="1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79"/>
      <c r="AL225" s="79"/>
      <c r="AM225" s="79"/>
      <c r="AN225" s="79"/>
      <c r="AO225" s="79"/>
      <c r="AP225" s="79"/>
      <c r="AQ225" s="79"/>
      <c r="AR225" s="79"/>
      <c r="AS225" s="79"/>
    </row>
    <row r="226" spans="1:45" ht="26.25" customHeight="1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79"/>
      <c r="AL226" s="79"/>
      <c r="AM226" s="79"/>
      <c r="AN226" s="79"/>
      <c r="AO226" s="79"/>
      <c r="AP226" s="79"/>
      <c r="AQ226" s="79"/>
      <c r="AR226" s="79"/>
      <c r="AS226" s="79"/>
    </row>
    <row r="227" spans="1:45" ht="26.25" customHeight="1">
      <c r="A227" s="380"/>
      <c r="B227" s="380"/>
      <c r="C227" s="380"/>
      <c r="D227" s="380"/>
      <c r="E227" s="380"/>
      <c r="F227" s="380"/>
      <c r="G227" s="380"/>
      <c r="H227" s="380"/>
      <c r="I227" s="380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79"/>
      <c r="AL227" s="79"/>
      <c r="AM227" s="79"/>
      <c r="AN227" s="79"/>
      <c r="AO227" s="79"/>
      <c r="AP227" s="79"/>
      <c r="AQ227" s="79"/>
      <c r="AR227" s="79"/>
      <c r="AS227" s="79"/>
    </row>
    <row r="228" spans="1:45" ht="26.25" customHeight="1">
      <c r="A228" s="380"/>
      <c r="B228" s="380"/>
      <c r="C228" s="380"/>
      <c r="D228" s="380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79"/>
      <c r="AL228" s="79"/>
      <c r="AM228" s="79"/>
      <c r="AN228" s="79"/>
      <c r="AO228" s="79"/>
      <c r="AP228" s="79"/>
      <c r="AQ228" s="79"/>
      <c r="AR228" s="79"/>
      <c r="AS228" s="79"/>
    </row>
    <row r="229" spans="1:45" ht="26.25" customHeight="1">
      <c r="A229" s="380"/>
      <c r="B229" s="380"/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79"/>
      <c r="AL229" s="79"/>
      <c r="AM229" s="79"/>
      <c r="AN229" s="79"/>
      <c r="AO229" s="79"/>
      <c r="AP229" s="79"/>
      <c r="AQ229" s="79"/>
      <c r="AR229" s="79"/>
      <c r="AS229" s="79"/>
    </row>
    <row r="230" spans="1:45" ht="26.25" customHeight="1">
      <c r="A230" s="380"/>
      <c r="B230" s="380"/>
      <c r="C230" s="380"/>
      <c r="D230" s="380"/>
      <c r="E230" s="380"/>
      <c r="F230" s="380"/>
      <c r="G230" s="380"/>
      <c r="H230" s="380"/>
      <c r="I230" s="380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79"/>
      <c r="AL230" s="79"/>
      <c r="AM230" s="79"/>
      <c r="AN230" s="79"/>
      <c r="AO230" s="79"/>
      <c r="AP230" s="79"/>
      <c r="AQ230" s="79"/>
      <c r="AR230" s="79"/>
      <c r="AS230" s="79"/>
    </row>
    <row r="231" spans="1:45" ht="26.25" customHeight="1">
      <c r="A231" s="380"/>
      <c r="B231" s="380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79"/>
      <c r="AL231" s="79"/>
      <c r="AM231" s="79"/>
      <c r="AN231" s="79"/>
      <c r="AO231" s="79"/>
      <c r="AP231" s="79"/>
      <c r="AQ231" s="79"/>
      <c r="AR231" s="79"/>
      <c r="AS231" s="79"/>
    </row>
    <row r="232" spans="1:45" ht="26.25" customHeight="1">
      <c r="A232" s="380"/>
      <c r="B232" s="380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79"/>
      <c r="AL232" s="79"/>
      <c r="AM232" s="79"/>
      <c r="AN232" s="79"/>
      <c r="AO232" s="79"/>
      <c r="AP232" s="79"/>
      <c r="AQ232" s="79"/>
      <c r="AR232" s="79"/>
      <c r="AS232" s="79"/>
    </row>
    <row r="233" spans="1:45" ht="26.25" customHeight="1">
      <c r="A233" s="380"/>
      <c r="B233" s="380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79"/>
      <c r="AL233" s="79"/>
      <c r="AM233" s="79"/>
      <c r="AN233" s="79"/>
      <c r="AO233" s="79"/>
      <c r="AP233" s="79"/>
      <c r="AQ233" s="79"/>
      <c r="AR233" s="79"/>
      <c r="AS233" s="79"/>
    </row>
    <row r="234" spans="1:45" ht="26.25" customHeight="1">
      <c r="A234" s="380"/>
      <c r="B234" s="380"/>
      <c r="C234" s="380"/>
      <c r="D234" s="380"/>
      <c r="E234" s="380"/>
      <c r="F234" s="380"/>
      <c r="G234" s="380"/>
      <c r="H234" s="380"/>
      <c r="I234" s="380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79"/>
      <c r="AL234" s="79"/>
      <c r="AM234" s="79"/>
      <c r="AN234" s="79"/>
      <c r="AO234" s="79"/>
      <c r="AP234" s="79"/>
      <c r="AQ234" s="79"/>
      <c r="AR234" s="79"/>
      <c r="AS234" s="79"/>
    </row>
    <row r="235" spans="1:45" ht="26.25" customHeight="1">
      <c r="A235" s="380"/>
      <c r="B235" s="380"/>
      <c r="C235" s="380"/>
      <c r="D235" s="380"/>
      <c r="E235" s="380"/>
      <c r="F235" s="380"/>
      <c r="G235" s="380"/>
      <c r="H235" s="380"/>
      <c r="I235" s="380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79"/>
      <c r="AL235" s="79"/>
      <c r="AM235" s="79"/>
      <c r="AN235" s="79"/>
      <c r="AO235" s="79"/>
      <c r="AP235" s="79"/>
      <c r="AQ235" s="79"/>
      <c r="AR235" s="79"/>
      <c r="AS235" s="79"/>
    </row>
    <row r="236" spans="1:45" ht="26.25" customHeight="1">
      <c r="A236" s="380"/>
      <c r="B236" s="380"/>
      <c r="C236" s="380"/>
      <c r="D236" s="380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79"/>
      <c r="AL236" s="79"/>
      <c r="AM236" s="79"/>
      <c r="AN236" s="79"/>
      <c r="AO236" s="79"/>
      <c r="AP236" s="79"/>
      <c r="AQ236" s="79"/>
      <c r="AR236" s="79"/>
      <c r="AS236" s="79"/>
    </row>
    <row r="237" spans="1:45" ht="26.25" customHeight="1">
      <c r="A237" s="380"/>
      <c r="B237" s="380"/>
      <c r="C237" s="380"/>
      <c r="D237" s="380"/>
      <c r="E237" s="380"/>
      <c r="F237" s="380"/>
      <c r="G237" s="380"/>
      <c r="H237" s="380"/>
      <c r="I237" s="380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79"/>
      <c r="AL237" s="79"/>
      <c r="AM237" s="79"/>
      <c r="AN237" s="79"/>
      <c r="AO237" s="79"/>
      <c r="AP237" s="79"/>
      <c r="AQ237" s="79"/>
      <c r="AR237" s="79"/>
      <c r="AS237" s="79"/>
    </row>
    <row r="238" spans="1:45" ht="26.25" customHeight="1">
      <c r="A238" s="380"/>
      <c r="B238" s="380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79"/>
      <c r="AL238" s="79"/>
      <c r="AM238" s="79"/>
      <c r="AN238" s="79"/>
      <c r="AO238" s="79"/>
      <c r="AP238" s="79"/>
      <c r="AQ238" s="79"/>
      <c r="AR238" s="79"/>
      <c r="AS238" s="79"/>
    </row>
    <row r="239" spans="1:45" ht="26.25" customHeight="1">
      <c r="A239" s="380"/>
      <c r="B239" s="380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79"/>
      <c r="AL239" s="79"/>
      <c r="AM239" s="79"/>
      <c r="AN239" s="79"/>
      <c r="AO239" s="79"/>
      <c r="AP239" s="79"/>
      <c r="AQ239" s="79"/>
      <c r="AR239" s="79"/>
      <c r="AS239" s="79"/>
    </row>
    <row r="240" spans="1:45" ht="26.25" customHeight="1">
      <c r="A240" s="380"/>
      <c r="B240" s="380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79"/>
      <c r="AL240" s="79"/>
      <c r="AM240" s="79"/>
      <c r="AN240" s="79"/>
      <c r="AO240" s="79"/>
      <c r="AP240" s="79"/>
      <c r="AQ240" s="79"/>
      <c r="AR240" s="79"/>
      <c r="AS240" s="79"/>
    </row>
    <row r="241" spans="1:45" ht="26.25" customHeight="1">
      <c r="A241" s="380"/>
      <c r="B241" s="380"/>
      <c r="C241" s="380"/>
      <c r="D241" s="380"/>
      <c r="E241" s="380"/>
      <c r="F241" s="380"/>
      <c r="G241" s="380"/>
      <c r="H241" s="380"/>
      <c r="I241" s="380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79"/>
      <c r="AL241" s="79"/>
      <c r="AM241" s="79"/>
      <c r="AN241" s="79"/>
      <c r="AO241" s="79"/>
      <c r="AP241" s="79"/>
      <c r="AQ241" s="79"/>
      <c r="AR241" s="79"/>
      <c r="AS241" s="79"/>
    </row>
    <row r="242" spans="1:45" ht="26.25" customHeight="1">
      <c r="A242" s="380"/>
      <c r="B242" s="380"/>
      <c r="C242" s="380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79"/>
      <c r="AL242" s="79"/>
      <c r="AM242" s="79"/>
      <c r="AN242" s="79"/>
      <c r="AO242" s="79"/>
      <c r="AP242" s="79"/>
      <c r="AQ242" s="79"/>
      <c r="AR242" s="79"/>
      <c r="AS242" s="79"/>
    </row>
    <row r="243" spans="1:45" ht="26.25" customHeight="1">
      <c r="A243" s="380"/>
      <c r="B243" s="380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79"/>
      <c r="AL243" s="79"/>
      <c r="AM243" s="79"/>
      <c r="AN243" s="79"/>
      <c r="AO243" s="79"/>
      <c r="AP243" s="79"/>
      <c r="AQ243" s="79"/>
      <c r="AR243" s="79"/>
      <c r="AS243" s="79"/>
    </row>
    <row r="244" spans="1:45" ht="26.25" customHeight="1">
      <c r="A244" s="380"/>
      <c r="B244" s="380"/>
      <c r="C244" s="380"/>
      <c r="D244" s="380"/>
      <c r="E244" s="380"/>
      <c r="F244" s="380"/>
      <c r="G244" s="380"/>
      <c r="H244" s="380"/>
      <c r="I244" s="380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79"/>
      <c r="AL244" s="79"/>
      <c r="AM244" s="79"/>
      <c r="AN244" s="79"/>
      <c r="AO244" s="79"/>
      <c r="AP244" s="79"/>
      <c r="AQ244" s="79"/>
      <c r="AR244" s="79"/>
      <c r="AS244" s="79"/>
    </row>
    <row r="245" spans="1:45" ht="26.25" customHeight="1">
      <c r="A245" s="380"/>
      <c r="B245" s="380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79"/>
      <c r="AL245" s="79"/>
      <c r="AM245" s="79"/>
      <c r="AN245" s="79"/>
      <c r="AO245" s="79"/>
      <c r="AP245" s="79"/>
      <c r="AQ245" s="79"/>
      <c r="AR245" s="79"/>
      <c r="AS245" s="79"/>
    </row>
    <row r="246" spans="1:45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</row>
    <row r="247" spans="1:45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</row>
    <row r="248" spans="1:45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</row>
    <row r="249" spans="1:45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</row>
    <row r="250" spans="1:45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</row>
    <row r="251" spans="1:45" ht="15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</row>
    <row r="252" spans="1:45" ht="15.7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</row>
    <row r="253" spans="1:45" ht="15.7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</row>
    <row r="254" spans="1:45" ht="15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</row>
    <row r="255" spans="1:45" ht="15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</row>
    <row r="256" spans="1:45" ht="15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</row>
    <row r="257" spans="1:45" ht="15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</row>
    <row r="258" spans="1:45" ht="15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</row>
    <row r="259" spans="1:45" ht="15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</row>
    <row r="260" spans="1:45" ht="15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</row>
    <row r="261" spans="1:45" ht="15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</row>
    <row r="262" spans="1:45" ht="15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</row>
    <row r="263" spans="1:45" ht="15.7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</row>
    <row r="264" spans="1:45" ht="15.7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</row>
    <row r="265" spans="1:45" ht="15.7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</row>
    <row r="266" spans="1:45" ht="15.7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</row>
    <row r="267" spans="1:45" ht="15.7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</row>
    <row r="268" spans="1:45" ht="15.7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</row>
    <row r="269" spans="1:45" ht="15.7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</row>
    <row r="270" spans="1:45" ht="15.7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</row>
    <row r="271" spans="1:45" ht="15.7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</row>
    <row r="272" spans="1:45" ht="15.7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</row>
    <row r="273" spans="1:45" ht="15.7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</row>
    <row r="274" spans="1:45" ht="15.7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</row>
    <row r="275" spans="1:45" ht="15.7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</row>
    <row r="276" spans="1:45" ht="15.7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</row>
    <row r="277" spans="1:45" ht="15.7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</row>
    <row r="278" spans="1:45" ht="15.7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</row>
    <row r="279" spans="1:45" ht="15.7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</row>
    <row r="280" spans="1:45" ht="15.7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</row>
    <row r="281" spans="1:45" ht="15.7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</row>
    <row r="282" spans="1:45" ht="15.7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</row>
    <row r="283" spans="1:45" ht="15.7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</row>
    <row r="284" spans="1:45" ht="15.7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</row>
    <row r="285" spans="1:45" ht="15.7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</row>
    <row r="286" spans="1:45" ht="15.7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</row>
    <row r="287" spans="1:45" ht="15.7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</row>
    <row r="288" spans="1:45" ht="15.7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</row>
    <row r="289" spans="1:45" ht="15.7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</row>
    <row r="290" spans="1:45" ht="15.7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</row>
    <row r="291" spans="1:45" ht="15.7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</row>
    <row r="292" spans="1:45" ht="15.7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</row>
    <row r="293" spans="1:45" ht="15.7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</row>
    <row r="294" spans="1:45" ht="15.7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</row>
    <row r="295" spans="1:45" ht="15.7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</row>
    <row r="296" spans="1:45" ht="15.7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</row>
    <row r="297" spans="1:45" ht="15.7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</row>
    <row r="298" spans="1:45" ht="15.7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</row>
    <row r="299" spans="1:45" ht="15.7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</row>
    <row r="300" spans="1:45" ht="15.7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</row>
    <row r="301" spans="1:45" ht="15.7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</row>
    <row r="302" spans="1:45" ht="15.7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</row>
    <row r="303" spans="1:45" ht="15.7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</row>
    <row r="304" spans="1:45" ht="15.7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</row>
    <row r="305" spans="1:45" ht="15.7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</row>
    <row r="306" spans="1:45" ht="15.7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</row>
    <row r="307" spans="1:45" ht="15.7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</row>
    <row r="308" spans="1:45" ht="15.7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</row>
    <row r="309" spans="1:45" ht="15.7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</row>
    <row r="310" spans="1:45" ht="15.7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</row>
    <row r="311" spans="1:45" ht="15.7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</row>
    <row r="312" spans="1:45" ht="15.7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</row>
    <row r="313" spans="1:45" ht="15.7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</row>
    <row r="314" spans="1:45" ht="15.7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</row>
    <row r="315" spans="1:45" ht="15.7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</row>
    <row r="316" spans="1:45" ht="15.7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</row>
    <row r="317" spans="1:45" ht="15.7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</row>
    <row r="318" spans="1:45" ht="15.7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</row>
    <row r="319" spans="1:45" ht="15.7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</row>
    <row r="320" spans="1:45" ht="15.7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</row>
    <row r="321" spans="1:45" ht="15.7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</row>
    <row r="322" spans="1:45" ht="15.7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</row>
    <row r="323" spans="1:45" ht="15.7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</row>
    <row r="324" spans="1:45" ht="15.7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</row>
    <row r="325" spans="1:45" ht="15.7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</row>
    <row r="326" spans="1:45" ht="15.7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</row>
    <row r="327" spans="1:45" ht="15.7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</row>
    <row r="328" spans="1:45" ht="15.7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</row>
    <row r="329" spans="1:45" ht="15.7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</row>
    <row r="330" spans="1:45" ht="15.7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</row>
    <row r="331" spans="1:45" ht="15.7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</row>
    <row r="332" spans="1:45" ht="15.7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</row>
    <row r="333" spans="1:45" ht="15.7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</row>
    <row r="334" spans="1:45" ht="15.7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</row>
    <row r="335" spans="1:45" ht="15.7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</row>
    <row r="336" spans="1:45" ht="15.7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</row>
    <row r="337" spans="1:45" ht="15.7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</row>
    <row r="338" spans="1:45" ht="15.7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</row>
    <row r="339" spans="1:45" ht="15.7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</row>
    <row r="340" spans="1:45" ht="15.7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</row>
    <row r="341" spans="1:45" ht="15.7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</row>
    <row r="342" spans="1:45" ht="15.7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</row>
    <row r="343" spans="1:45" ht="15.7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</row>
    <row r="344" spans="1:45" ht="15.7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</row>
    <row r="345" spans="1:45" ht="15.7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</row>
    <row r="346" spans="1:45" ht="15.7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</row>
    <row r="347" spans="1:45" ht="15.7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</row>
    <row r="348" spans="1:45" ht="15.7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</row>
    <row r="349" spans="1:45" ht="15.7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</row>
    <row r="350" spans="1:45" ht="15.7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</row>
    <row r="351" spans="1:45" ht="15.7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</row>
    <row r="352" spans="1:45" ht="15.7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</row>
    <row r="353" spans="1:45" ht="15.7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</row>
    <row r="354" spans="1:45" ht="15.7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</row>
    <row r="355" spans="1:45" ht="15.7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</row>
    <row r="356" spans="1:45" ht="15.7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</row>
    <row r="357" spans="1:45" ht="15.7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</row>
    <row r="358" spans="1:45" ht="15.7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</row>
    <row r="359" spans="1:45" ht="15.7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</row>
    <row r="360" spans="1:45" ht="15.7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</row>
    <row r="361" spans="1:45" ht="15.7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</row>
    <row r="362" spans="1:45" ht="15.7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</row>
    <row r="363" spans="1:45" ht="15.7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</row>
    <row r="364" spans="1:45" ht="15.7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</row>
    <row r="365" spans="1:45" ht="15.7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</row>
    <row r="366" spans="1:45" ht="15.7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</row>
    <row r="367" spans="1:45" ht="15.7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</row>
    <row r="368" spans="1:45" ht="15.7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</row>
    <row r="369" spans="1:45" ht="15.7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</row>
    <row r="370" spans="1:45" ht="15.7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</row>
    <row r="371" spans="1:45" ht="15.7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</row>
    <row r="372" spans="1:45" ht="15.7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</row>
    <row r="373" spans="1:45" ht="15.7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</row>
    <row r="374" spans="1:45" ht="15.7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</row>
    <row r="375" spans="1:45" ht="15.7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</row>
    <row r="376" spans="1:45" ht="15.7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</row>
    <row r="377" spans="1:45" ht="15.7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</row>
    <row r="378" spans="1:45" ht="15.7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</row>
    <row r="379" spans="1:45" ht="15.7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</row>
    <row r="380" spans="1:45" ht="15.7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</row>
    <row r="381" spans="1:45" ht="15.7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</row>
    <row r="382" spans="1:45" ht="15.7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</row>
    <row r="383" spans="1:45" ht="15.7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</row>
    <row r="384" spans="1:45" ht="15.7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</row>
    <row r="385" spans="1:45" ht="15.7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</row>
    <row r="386" spans="1:45" ht="15.7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</row>
    <row r="387" spans="1:45" ht="15.7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</row>
    <row r="388" spans="1:45" ht="15.7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</row>
    <row r="389" spans="1:45" ht="15.7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</row>
    <row r="390" spans="1:45" ht="15.7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</row>
    <row r="391" spans="1:45" ht="15.7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</row>
    <row r="392" spans="1:45" ht="15.7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</row>
    <row r="393" spans="1:45" ht="15.7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</row>
    <row r="394" spans="1:45" ht="15.7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</row>
    <row r="395" spans="1:45" ht="15.7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</row>
    <row r="396" spans="1:45" ht="15.7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</row>
    <row r="397" spans="1:45" ht="15.7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</row>
    <row r="398" spans="1:45" ht="15.7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</row>
    <row r="399" spans="1:45" ht="15.7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</row>
    <row r="400" spans="1:45" ht="15.7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</row>
    <row r="401" spans="1:45" ht="15.7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</row>
    <row r="402" spans="1:45" ht="15.7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</row>
    <row r="403" spans="1:45" ht="15.7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</row>
    <row r="404" spans="1:45" ht="15.7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</row>
    <row r="405" spans="1:45" ht="15.7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</row>
    <row r="406" spans="1:45" ht="15.7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</row>
    <row r="407" spans="1:45" ht="15.7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</row>
    <row r="408" spans="1:45" ht="15.7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</row>
    <row r="409" spans="1:45" ht="15.7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</row>
    <row r="410" spans="1:45" ht="15.7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</row>
    <row r="411" spans="1:45" ht="15.7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</row>
    <row r="412" spans="1:45" ht="15.7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</row>
    <row r="413" spans="1:45" ht="15.7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</row>
    <row r="414" spans="1:45" ht="15.7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</row>
    <row r="415" spans="1:45" ht="15.7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</row>
    <row r="416" spans="1:45" ht="15.7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</row>
    <row r="417" spans="1:45" ht="15.7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</row>
    <row r="418" spans="1:45" ht="15.7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</row>
    <row r="419" spans="1:45" ht="15.7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</row>
    <row r="420" spans="1:45" ht="15.7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</row>
    <row r="421" spans="1:45" ht="15.7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</row>
    <row r="422" spans="1:45" ht="15.7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</row>
    <row r="423" spans="1:45" ht="15.7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</row>
    <row r="424" spans="1:45" ht="15.7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</row>
    <row r="425" spans="1:45" ht="15.7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</row>
    <row r="426" spans="1:45" ht="15.7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</row>
    <row r="427" spans="1:45" ht="15.7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</row>
    <row r="428" spans="1:45" ht="15.7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</row>
    <row r="429" spans="1:45" ht="15.7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</row>
    <row r="430" spans="1:45" ht="15.7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</row>
    <row r="431" spans="1:45" ht="15.7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</row>
    <row r="432" spans="1:45" ht="15.7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</row>
    <row r="433" spans="1:45" ht="15.7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</row>
    <row r="434" spans="1:45" ht="15.7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</row>
    <row r="435" spans="1:45" ht="15.7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</row>
    <row r="436" spans="1:45" ht="15.7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</row>
    <row r="437" spans="1:45" ht="15.7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</row>
    <row r="438" spans="1:45" ht="15.7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</row>
    <row r="439" spans="1:45" ht="15.7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</row>
    <row r="440" spans="1:45" ht="15.7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</row>
    <row r="441" spans="1:45" ht="15.7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</row>
    <row r="442" spans="1:45" ht="15.7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</row>
    <row r="443" spans="1:45" ht="15.7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</row>
    <row r="444" spans="1:45" ht="15.7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</row>
    <row r="445" spans="1:45" ht="15.7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</row>
    <row r="446" spans="1:45" ht="15.7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</row>
    <row r="447" spans="1:45" ht="15.7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</row>
    <row r="448" spans="1:45" ht="15.7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</row>
    <row r="449" spans="1:45" ht="15.7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</row>
    <row r="450" spans="1:45" ht="15.7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</row>
    <row r="451" spans="1:45" ht="15.7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</row>
    <row r="452" spans="1:45" ht="15.7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</row>
    <row r="453" spans="1:45" ht="15.7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</row>
    <row r="454" spans="1:45" ht="15.7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</row>
    <row r="455" spans="1:45" ht="15.7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</row>
    <row r="456" spans="1:45" ht="15.7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</row>
    <row r="457" spans="1:45" ht="15.7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</row>
    <row r="458" spans="1:45" ht="15.7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</row>
    <row r="459" spans="1:45" ht="15.7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</row>
    <row r="460" spans="1:45" ht="15.7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</row>
    <row r="461" spans="1:45" ht="15.7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</row>
    <row r="462" spans="1:45" ht="15.7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</row>
    <row r="463" spans="1:45" ht="15.7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</row>
    <row r="464" spans="1:45" ht="15.7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</row>
    <row r="465" spans="1:45" ht="15.7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</row>
    <row r="466" spans="1:45" ht="15.7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</row>
    <row r="467" spans="1:45" ht="15.7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</row>
    <row r="468" spans="1:45" ht="15.7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</row>
    <row r="469" spans="1:45" ht="15.7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</row>
    <row r="470" spans="1:45" ht="15.7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</row>
    <row r="471" spans="1:45" ht="15.7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</row>
    <row r="472" spans="1:45" ht="15.7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</row>
    <row r="473" spans="1:45" ht="15.7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</row>
    <row r="474" spans="1:45" ht="15.7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</row>
    <row r="475" spans="1:45" ht="15.7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</row>
    <row r="476" spans="1:45" ht="15.7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</row>
    <row r="477" spans="1:45" ht="15.7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</row>
    <row r="478" spans="1:45" ht="15.7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</row>
    <row r="479" spans="1:45" ht="15.7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</row>
    <row r="480" spans="1:45" ht="15.7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</row>
    <row r="481" spans="1:45" ht="15.7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</row>
    <row r="482" spans="1:45" ht="15.7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</row>
    <row r="483" spans="1:45" ht="15.7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</row>
    <row r="484" spans="1:45" ht="15.7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</row>
    <row r="485" spans="1:45" ht="15.7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</row>
    <row r="486" spans="1:45" ht="15.7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</row>
    <row r="487" spans="1:45" ht="15.7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</row>
    <row r="488" spans="1:45" ht="15.7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</row>
    <row r="489" spans="1:45" ht="15.7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</row>
    <row r="490" spans="1:45" ht="15.7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</row>
    <row r="491" spans="1:45" ht="15.7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</row>
    <row r="492" spans="1:45" ht="15.7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</row>
    <row r="493" spans="1:45" ht="15.7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</row>
    <row r="494" spans="1:45" ht="15.7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</row>
    <row r="495" spans="1:45" ht="15.7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</row>
    <row r="496" spans="1:45" ht="15.7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</row>
    <row r="497" spans="1:45" ht="15.7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</row>
    <row r="498" spans="1:45" ht="15.7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</row>
    <row r="499" spans="1:45" ht="15.7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</row>
    <row r="500" spans="1:45" ht="15.7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</row>
    <row r="501" spans="1:45" ht="15.7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</row>
    <row r="502" spans="1:45" ht="15.7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</row>
    <row r="503" spans="1:45" ht="15.7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</row>
    <row r="504" spans="1:45" ht="15.7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</row>
    <row r="505" spans="1:45" ht="15.7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</row>
    <row r="506" spans="1:45" ht="15.7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</row>
    <row r="507" spans="1:45" ht="15.7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</row>
    <row r="508" spans="1:45" ht="15.7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</row>
    <row r="509" spans="1:45" ht="15.7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</row>
    <row r="510" spans="1:45" ht="15.7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</row>
    <row r="511" spans="1:45" ht="15.7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</row>
    <row r="512" spans="1:45" ht="15.7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</row>
    <row r="513" spans="1:45" ht="15.7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</row>
    <row r="514" spans="1:45" ht="15.7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</row>
    <row r="515" spans="1:45" ht="15.7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</row>
    <row r="516" spans="1:45" ht="15.7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</row>
    <row r="517" spans="1:45" ht="15.7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</row>
    <row r="518" spans="1:45" ht="15.7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</row>
    <row r="519" spans="1:45" ht="15.7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</row>
    <row r="520" spans="1:45" ht="15.7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</row>
    <row r="521" spans="1:45" ht="15.7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</row>
    <row r="522" spans="1:45" ht="15.7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</row>
    <row r="523" spans="1:45" ht="15.7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</row>
    <row r="524" spans="1:45" ht="15.7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</row>
    <row r="525" spans="1:45" ht="15.7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</row>
    <row r="526" spans="1:45" ht="15.7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</row>
    <row r="527" spans="1:45" ht="15.7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</row>
    <row r="528" spans="1:45" ht="15.7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</row>
    <row r="529" spans="1:45" ht="15.7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</row>
    <row r="530" spans="1:45" ht="15.7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</row>
    <row r="531" spans="1:45" ht="15.7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</row>
    <row r="532" spans="1:45" ht="15.7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</row>
    <row r="533" spans="1:45" ht="15.7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</row>
    <row r="534" spans="1:45" ht="15.7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</row>
    <row r="535" spans="1:45" ht="15.7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</row>
    <row r="536" spans="1:45" ht="15.7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</row>
    <row r="537" spans="1:45" ht="15.7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</row>
    <row r="538" spans="1:45" ht="15.7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</row>
    <row r="539" spans="1:45" ht="15.7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</row>
    <row r="540" spans="1:45" ht="15.7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</row>
    <row r="541" spans="1:45" ht="15.7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</row>
    <row r="542" spans="1:45" ht="15.7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</row>
    <row r="543" spans="1:45" ht="15.7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</row>
    <row r="544" spans="1:45" ht="15.7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</row>
    <row r="545" spans="1:45" ht="15.7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</row>
    <row r="546" spans="1:45" ht="15.7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</row>
    <row r="547" spans="1:45" ht="15.7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</row>
    <row r="548" spans="1:45" ht="15.7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</row>
    <row r="549" spans="1:45" ht="15.7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</row>
    <row r="550" spans="1:45" ht="15.7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</row>
    <row r="551" spans="1:45" ht="15.7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</row>
    <row r="552" spans="1:45" ht="15.7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</row>
    <row r="553" spans="1:45" ht="15.7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</row>
    <row r="554" spans="1:45" ht="15.7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</row>
    <row r="555" spans="1:45" ht="15.7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</row>
    <row r="556" spans="1:45" ht="15.7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</row>
    <row r="557" spans="1:45" ht="15.7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</row>
    <row r="558" spans="1:45" ht="15.7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</row>
    <row r="559" spans="1:45" ht="15.7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</row>
    <row r="560" spans="1:45" ht="15.7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</row>
    <row r="561" spans="1:45" ht="15.7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</row>
    <row r="562" spans="1:45" ht="15.7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</row>
    <row r="563" spans="1:45" ht="15.7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</row>
    <row r="564" spans="1:45" ht="15.7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</row>
    <row r="565" spans="1:45" ht="15.7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</row>
    <row r="566" spans="1:45" ht="15.7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</row>
    <row r="567" spans="1:45" ht="15.7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</row>
    <row r="568" spans="1:45" ht="15.7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</row>
    <row r="569" spans="1:45" ht="15.7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</row>
    <row r="570" spans="1:45" ht="15.7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</row>
    <row r="571" spans="1:45" ht="15.7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</row>
    <row r="572" spans="1:45" ht="15.7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</row>
    <row r="573" spans="1:45" ht="15.7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</row>
    <row r="574" spans="1:45" ht="15.7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</row>
    <row r="575" spans="1:45" ht="15.7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</row>
    <row r="576" spans="1:45" ht="15.7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</row>
    <row r="577" spans="1:45" ht="15.7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</row>
    <row r="578" spans="1:45" ht="15.7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</row>
    <row r="579" spans="1:45" ht="15.7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</row>
    <row r="580" spans="1:45" ht="15.7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</row>
    <row r="581" spans="1:45" ht="15.7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</row>
    <row r="582" spans="1:45" ht="15.7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</row>
    <row r="583" spans="1:45" ht="15.7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</row>
    <row r="584" spans="1:45" ht="15.7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</row>
    <row r="585" spans="1:45" ht="15.7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</row>
    <row r="586" spans="1:45" ht="15.7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</row>
    <row r="587" spans="1:45" ht="15.7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</row>
    <row r="588" spans="1:45" ht="15.7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</row>
    <row r="589" spans="1:45" ht="15.7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</row>
    <row r="590" spans="1:45" ht="15.7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</row>
    <row r="591" spans="1:45" ht="15.7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</row>
    <row r="592" spans="1:45" ht="15.7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</row>
    <row r="593" spans="1:45" ht="15.7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</row>
    <row r="594" spans="1:45" ht="15.7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</row>
    <row r="595" spans="1:45" ht="15.7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</row>
    <row r="596" spans="1:45" ht="15.7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</row>
    <row r="597" spans="1:45" ht="15.7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</row>
    <row r="598" spans="1:45" ht="15.7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</row>
    <row r="599" spans="1:45" ht="15.7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</row>
    <row r="600" spans="1:45" ht="15.7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</row>
    <row r="601" spans="1:45" ht="15.7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</row>
    <row r="602" spans="1:45" ht="15.7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</row>
    <row r="603" spans="1:45" ht="15.7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</row>
    <row r="604" spans="1:45" ht="15.7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</row>
    <row r="605" spans="1:45" ht="15.7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</row>
    <row r="606" spans="1:45" ht="15.7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</row>
    <row r="607" spans="1:45" ht="15.7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</row>
    <row r="608" spans="1:45" ht="15.7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</row>
    <row r="609" spans="1:45" ht="15.7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</row>
    <row r="610" spans="1:45" ht="15.7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</row>
    <row r="611" spans="1:45" ht="15.7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</row>
    <row r="612" spans="1:45" ht="15.7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</row>
    <row r="613" spans="1:45" ht="15.7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</row>
    <row r="614" spans="1:45" ht="15.7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</row>
    <row r="615" spans="1:45" ht="15.7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</row>
    <row r="616" spans="1:45" ht="15.7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</row>
    <row r="617" spans="1:45" ht="15.7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</row>
    <row r="618" spans="1:45" ht="15.7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</row>
    <row r="619" spans="1:45" ht="15.7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</row>
    <row r="620" spans="1:45" ht="15.7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</row>
    <row r="621" spans="1:45" ht="15.7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</row>
    <row r="622" spans="1:45" ht="15.7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</row>
    <row r="623" spans="1:45" ht="15.7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</row>
    <row r="624" spans="1:45" ht="15.7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</row>
    <row r="625" spans="1:45" ht="15.7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</row>
    <row r="626" spans="1:45" ht="15.7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</row>
    <row r="627" spans="1:45" ht="15.7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</row>
    <row r="628" spans="1:45" ht="15.7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</row>
    <row r="629" spans="1:45" ht="15.7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</row>
    <row r="630" spans="1:45" ht="15.7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</row>
    <row r="631" spans="1:45" ht="15.7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</row>
    <row r="632" spans="1:45" ht="15.7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</row>
    <row r="633" spans="1:45" ht="15.7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</row>
    <row r="634" spans="1:45" ht="15.7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</row>
    <row r="635" spans="1:45" ht="15.7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</row>
    <row r="636" spans="1:45" ht="15.7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</row>
    <row r="637" spans="1:45" ht="15.7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</row>
    <row r="638" spans="1:45" ht="15.7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</row>
    <row r="639" spans="1:45" ht="15.7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</row>
    <row r="640" spans="1:45" ht="15.7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</row>
    <row r="641" spans="1:45" ht="15.7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</row>
    <row r="642" spans="1:45" ht="15.7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</row>
    <row r="643" spans="1:45" ht="15.7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</row>
    <row r="644" spans="1:45" ht="15.7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</row>
    <row r="645" spans="1:45" ht="15.7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</row>
    <row r="646" spans="1:45" ht="15.7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</row>
    <row r="647" spans="1:45" ht="15.7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</row>
    <row r="648" spans="1:45" ht="15.7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</row>
    <row r="649" spans="1:45" ht="15.7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</row>
    <row r="650" spans="1:45" ht="15.7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</row>
    <row r="651" spans="1:45" ht="15.7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</row>
    <row r="652" spans="1:45" ht="15.7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</row>
    <row r="653" spans="1:45" ht="15.7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</row>
    <row r="654" spans="1:45" ht="15.7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</row>
    <row r="655" spans="1:45" ht="15.7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</row>
    <row r="656" spans="1:45" ht="15.7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</row>
    <row r="657" spans="1:45" ht="15.7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</row>
    <row r="658" spans="1:45" ht="15.7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</row>
    <row r="659" spans="1:45" ht="15.7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</row>
    <row r="660" spans="1:45" ht="15.7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</row>
    <row r="661" spans="1:45" ht="15.7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</row>
    <row r="662" spans="1:45" ht="15.7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</row>
    <row r="663" spans="1:45" ht="15.7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</row>
    <row r="664" spans="1:45" ht="15.7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</row>
    <row r="665" spans="1:45" ht="15.7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</row>
    <row r="666" spans="1:45" ht="15.7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</row>
    <row r="667" spans="1:45" ht="15.7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</row>
    <row r="668" spans="1:45" ht="15.7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</row>
    <row r="669" spans="1:45" ht="15.7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</row>
    <row r="670" spans="1:45" ht="15.7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</row>
    <row r="671" spans="1:45" ht="15.7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</row>
    <row r="672" spans="1:45" ht="15.7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</row>
    <row r="673" spans="1:45" ht="15.7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</row>
    <row r="674" spans="1:45" ht="15.7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</row>
    <row r="675" spans="1:45" ht="15.7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</row>
    <row r="676" spans="1:45" ht="15.7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</row>
    <row r="677" spans="1:45" ht="15.7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</row>
    <row r="678" spans="1:45" ht="15.7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</row>
    <row r="679" spans="1:45" ht="15.7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</row>
    <row r="680" spans="1:45" ht="15.7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</row>
    <row r="681" spans="1:45" ht="15.7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</row>
    <row r="682" spans="1:45" ht="15.7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</row>
    <row r="683" spans="1:45" ht="15.7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</row>
    <row r="684" spans="1:45" ht="15.7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</row>
    <row r="685" spans="1:45" ht="15.7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</row>
    <row r="686" spans="1:45" ht="15.7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</row>
    <row r="687" spans="1:45" ht="15.7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</row>
    <row r="688" spans="1:45" ht="15.7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</row>
    <row r="689" spans="1:45" ht="15.7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</row>
    <row r="690" spans="1:45" ht="15.7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</row>
    <row r="691" spans="1:45" ht="15.7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</row>
    <row r="692" spans="1:45" ht="15.7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</row>
    <row r="693" spans="1:45" ht="15.7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</row>
    <row r="694" spans="1:45" ht="15.7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</row>
    <row r="695" spans="1:45" ht="15.7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</row>
    <row r="696" spans="1:45" ht="15.7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</row>
    <row r="697" spans="1:45" ht="15.7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</row>
    <row r="698" spans="1:45" ht="15.7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</row>
    <row r="699" spans="1:45" ht="15.7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</row>
    <row r="700" spans="1:45" ht="15.7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</row>
    <row r="701" spans="1:45" ht="15.7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</row>
    <row r="702" spans="1:45" ht="15.7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</row>
    <row r="703" spans="1:45" ht="15.7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</row>
    <row r="704" spans="1:45" ht="15.7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</row>
    <row r="705" spans="1:45" ht="15.7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</row>
    <row r="706" spans="1:45" ht="15.7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</row>
    <row r="707" spans="1:45" ht="15.7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</row>
    <row r="708" spans="1:45" ht="15.7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</row>
    <row r="709" spans="1:45" ht="15.7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</row>
    <row r="710" spans="1:45" ht="15.7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</row>
    <row r="711" spans="1:45" ht="15.7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</row>
    <row r="712" spans="1:45" ht="15.7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</row>
    <row r="713" spans="1:45" ht="15.7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</row>
    <row r="714" spans="1:45" ht="15.7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</row>
    <row r="715" spans="1:45" ht="15.7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</row>
    <row r="716" spans="1:45" ht="15.7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</row>
    <row r="717" spans="1:45" ht="15.7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</row>
    <row r="718" spans="1:45" ht="15.7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</row>
    <row r="719" spans="1:45" ht="15.7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</row>
    <row r="720" spans="1:45" ht="15.7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</row>
    <row r="721" spans="1:45" ht="15.7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</row>
    <row r="722" spans="1:45" ht="15.7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</row>
    <row r="723" spans="1:45" ht="15.7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</row>
    <row r="724" spans="1:45" ht="15.7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</row>
    <row r="725" spans="1:45" ht="15.7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</row>
    <row r="726" spans="1:45" ht="15.7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</row>
    <row r="727" spans="1:45" ht="15.7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</row>
    <row r="728" spans="1:45" ht="15.7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</row>
    <row r="729" spans="1:45" ht="15.7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</row>
    <row r="730" spans="1:45" ht="15.7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</row>
    <row r="731" spans="1:45" ht="15.7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</row>
    <row r="732" spans="1:45" ht="15.7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</row>
    <row r="733" spans="1:45" ht="15.7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</row>
    <row r="734" spans="1:45" ht="15.7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</row>
    <row r="735" spans="1:45" ht="15.7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</row>
    <row r="736" spans="1:45" ht="15.7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</row>
    <row r="737" spans="1:45" ht="15.7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</row>
    <row r="738" spans="1:45" ht="15.7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</row>
    <row r="739" spans="1:45" ht="15.7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</row>
    <row r="740" spans="1:45" ht="15.7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</row>
    <row r="741" spans="1:45" ht="15.7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</row>
    <row r="742" spans="1:45" ht="15.7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</row>
    <row r="743" spans="1:45" ht="15.7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</row>
    <row r="744" spans="1:45" ht="15.7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</row>
    <row r="745" spans="1:45" ht="15.7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</row>
    <row r="746" spans="1:45" ht="15.7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</row>
    <row r="747" spans="1:45" ht="15.7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</row>
    <row r="748" spans="1:45" ht="15.7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</row>
    <row r="749" spans="1:45" ht="15.7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</row>
    <row r="750" spans="1:45" ht="15.7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</row>
    <row r="751" spans="1:45" ht="15.7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</row>
    <row r="752" spans="1:45" ht="15.7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</row>
    <row r="753" spans="1:45" ht="15.7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</row>
    <row r="754" spans="1:45" ht="15.7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</row>
    <row r="755" spans="1:45" ht="15.7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</row>
    <row r="756" spans="1:45" ht="15.7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</row>
    <row r="757" spans="1:45" ht="15.7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</row>
    <row r="758" spans="1:45" ht="15.7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</row>
    <row r="759" spans="1:45" ht="15.7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</row>
    <row r="760" spans="1:45" ht="15.7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</row>
    <row r="761" spans="1:45" ht="15.7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</row>
    <row r="762" spans="1:45" ht="15.7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</row>
    <row r="763" spans="1:45" ht="15.7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</row>
    <row r="764" spans="1:45" ht="15.7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</row>
    <row r="765" spans="1:45" ht="15.7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</row>
    <row r="766" spans="1:45" ht="15.7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</row>
    <row r="767" spans="1:45" ht="15.7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</row>
    <row r="768" spans="1:45" ht="15.7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</row>
    <row r="769" spans="1:45" ht="15.7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</row>
    <row r="770" spans="1:45" ht="15.7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</row>
    <row r="771" spans="1:45" ht="15.7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</row>
    <row r="772" spans="1:45" ht="15.7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</row>
    <row r="773" spans="1:45" ht="15.7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</row>
    <row r="774" spans="1:45" ht="15.7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</row>
    <row r="775" spans="1:45" ht="15.7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</row>
    <row r="776" spans="1:45" ht="15.7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</row>
    <row r="777" spans="1:45" ht="15.7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</row>
    <row r="778" spans="1:45" ht="15.7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</row>
    <row r="779" spans="1:45" ht="15.7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</row>
    <row r="780" spans="1:45" ht="15.7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</row>
    <row r="781" spans="1:45" ht="15.7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</row>
    <row r="782" spans="1:45" ht="15.7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</row>
    <row r="783" spans="1:45" ht="15.7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</row>
    <row r="784" spans="1:45" ht="15.7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</row>
    <row r="785" spans="1:45" ht="15.7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</row>
    <row r="786" spans="1:45" ht="15.7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</row>
    <row r="787" spans="1:45" ht="15.7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</row>
    <row r="788" spans="1:45" ht="15.7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</row>
    <row r="789" spans="1:45" ht="15.7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</row>
    <row r="790" spans="1:45" ht="15.7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</row>
    <row r="791" spans="1:45" ht="15.7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</row>
    <row r="792" spans="1:45" ht="15.7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</row>
    <row r="793" spans="1:45" ht="15.7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</row>
    <row r="794" spans="1:45" ht="15.7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</row>
    <row r="795" spans="1:45" ht="15.7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</row>
    <row r="796" spans="1:45" ht="15.7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</row>
    <row r="797" spans="1:45" ht="15.7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</row>
    <row r="798" spans="1:45" ht="15.7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</row>
    <row r="799" spans="1:45" ht="15.7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</row>
    <row r="800" spans="1:45" ht="15.7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</row>
    <row r="801" spans="1:45" ht="15.7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</row>
    <row r="802" spans="1:45" ht="15.7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</row>
    <row r="803" spans="1:45" ht="15.7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</row>
    <row r="804" spans="1:45" ht="15.7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</row>
    <row r="805" spans="1:45" ht="15.7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</row>
    <row r="806" spans="1:45" ht="15.7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</row>
    <row r="807" spans="1:45" ht="15.7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</row>
    <row r="808" spans="1:45" ht="15.7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</row>
    <row r="809" spans="1:45" ht="15.7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</row>
    <row r="810" spans="1:45" ht="15.7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</row>
    <row r="811" spans="1:45" ht="15.7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</row>
    <row r="812" spans="1:45" ht="15.7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</row>
    <row r="813" spans="1:45" ht="15.7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</row>
    <row r="814" spans="1:45" ht="15.7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</row>
    <row r="815" spans="1:45" ht="15.7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</row>
    <row r="816" spans="1:45" ht="15.7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</row>
    <row r="817" spans="1:45" ht="15.7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</row>
    <row r="818" spans="1:45" ht="15.7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</row>
    <row r="819" spans="1:45" ht="15.7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</row>
    <row r="820" spans="1:45" ht="15.7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</row>
    <row r="821" spans="1:45" ht="15.7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</row>
    <row r="822" spans="1:45" ht="15.7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</row>
    <row r="823" spans="1:45" ht="15.7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</row>
    <row r="824" spans="1:45" ht="15.7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</row>
    <row r="825" spans="1:45" ht="15.7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</row>
    <row r="826" spans="1:45" ht="15.7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</row>
    <row r="827" spans="1:45" ht="15.7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</row>
    <row r="828" spans="1:45" ht="15.7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</row>
    <row r="829" spans="1:45" ht="15.7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</row>
    <row r="830" spans="1:45" ht="15.7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</row>
    <row r="831" spans="1:45" ht="15.7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</row>
    <row r="832" spans="1:45" ht="15.7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</row>
    <row r="833" spans="1:45" ht="15.7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</row>
    <row r="834" spans="1:45" ht="15.7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</row>
    <row r="835" spans="1:45" ht="15.7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</row>
    <row r="836" spans="1:45" ht="15.7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</row>
    <row r="837" spans="1:45" ht="15.7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</row>
    <row r="838" spans="1:45" ht="15.7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</row>
    <row r="839" spans="1:45" ht="15.7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</row>
    <row r="840" spans="1:45" ht="15.7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</row>
    <row r="841" spans="1:45" ht="15.7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</row>
    <row r="842" spans="1:45" ht="15.7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</row>
    <row r="843" spans="1:45" ht="15.7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</row>
    <row r="844" spans="1:45" ht="15.7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</row>
    <row r="845" spans="1:45" ht="15.7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</row>
    <row r="846" spans="1:45" ht="15.7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</row>
    <row r="847" spans="1:45" ht="15.7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</row>
    <row r="848" spans="1:45" ht="15.7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</row>
    <row r="849" spans="1:45" ht="15.7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</row>
    <row r="850" spans="1:45" ht="15.7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</row>
    <row r="851" spans="1:45" ht="15.7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</row>
    <row r="852" spans="1:45" ht="15.7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</row>
    <row r="853" spans="1:45" ht="15.7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</row>
    <row r="854" spans="1:45" ht="15.7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</row>
    <row r="855" spans="1:45" ht="15.7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</row>
    <row r="856" spans="1:45" ht="15.7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</row>
    <row r="857" spans="1:45" ht="15.7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</row>
    <row r="858" spans="1:45" ht="15.7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</row>
    <row r="859" spans="1:45" ht="15.7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</row>
    <row r="860" spans="1:45" ht="15.7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</row>
    <row r="861" spans="1:45" ht="15.7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</row>
    <row r="862" spans="1:45" ht="15.7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</row>
    <row r="863" spans="1:45" ht="15.7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</row>
    <row r="864" spans="1:45" ht="15.7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</row>
    <row r="865" spans="1:45" ht="15.7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</row>
    <row r="866" spans="1:45" ht="15.7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</row>
    <row r="867" spans="1:45" ht="15.7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</row>
    <row r="868" spans="1:45" ht="15.7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</row>
    <row r="869" spans="1:45" ht="15.7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</row>
    <row r="870" spans="1:45" ht="15.7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</row>
    <row r="871" spans="1:45" ht="15.7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</row>
    <row r="872" spans="1:45" ht="15.7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</row>
    <row r="873" spans="1:45" ht="15.7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</row>
    <row r="874" spans="1:45" ht="15.7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</row>
    <row r="875" spans="1:45" ht="15.7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</row>
    <row r="876" spans="1:45" ht="15.7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</row>
    <row r="877" spans="1:45" ht="15.7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</row>
    <row r="878" spans="1:45" ht="15.7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</row>
    <row r="879" spans="1:45" ht="15.7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</row>
    <row r="880" spans="1:45" ht="15.7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</row>
    <row r="881" spans="1:45" ht="15.7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</row>
    <row r="882" spans="1:45" ht="15.7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</row>
    <row r="883" spans="1:45" ht="15.7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</row>
    <row r="884" spans="1:45" ht="15.7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</row>
    <row r="885" spans="1:45" ht="15.7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</row>
    <row r="886" spans="1:45" ht="15.7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</row>
    <row r="887" spans="1:45" ht="15.7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</row>
    <row r="888" spans="1:45" ht="15.7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</row>
    <row r="889" spans="1:45" ht="15.7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</row>
    <row r="890" spans="1:45" ht="15.7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</row>
    <row r="891" spans="1:45" ht="15.7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</row>
    <row r="892" spans="1:45" ht="15.7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</row>
    <row r="893" spans="1:45" ht="15.7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</row>
    <row r="894" spans="1:45" ht="15.7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</row>
    <row r="895" spans="1:45" ht="15.7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</row>
    <row r="896" spans="1:45" ht="15.7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</row>
    <row r="897" spans="1:45" ht="15.7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</row>
    <row r="898" spans="1:45" ht="15.7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</row>
    <row r="899" spans="1:45" ht="15.7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</row>
    <row r="900" spans="1:45" ht="15.7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</row>
    <row r="901" spans="1:45" ht="15.7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</row>
    <row r="902" spans="1:45" ht="15.7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</row>
    <row r="903" spans="1:45" ht="15.7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</row>
    <row r="904" spans="1:45" ht="15.7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</row>
    <row r="905" spans="1:45" ht="15.7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</row>
    <row r="906" spans="1:45" ht="15.7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</row>
    <row r="907" spans="1:45" ht="15.7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</row>
    <row r="908" spans="1:45" ht="15.7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</row>
    <row r="909" spans="1:45" ht="15.7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</row>
    <row r="910" spans="1:45" ht="15.7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</row>
    <row r="911" spans="1:45" ht="15.7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</row>
    <row r="912" spans="1:45" ht="15.7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</row>
    <row r="913" spans="1:45" ht="15.7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</row>
    <row r="914" spans="1:45" ht="15.7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</row>
    <row r="915" spans="1:45" ht="15.7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</row>
    <row r="916" spans="1:45" ht="15.7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</row>
    <row r="917" spans="1:45" ht="15.7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</row>
    <row r="918" spans="1:45" ht="15.7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</row>
    <row r="919" spans="1:45" ht="15.7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</row>
    <row r="920" spans="1:45" ht="15.7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</row>
    <row r="921" spans="1:45" ht="15.7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</row>
    <row r="922" spans="1:45" ht="15.7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</row>
    <row r="923" spans="1:45" ht="15.7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</row>
    <row r="924" spans="1:45" ht="15.7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</row>
    <row r="925" spans="1:45" ht="15.7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</row>
    <row r="926" spans="1:45" ht="15.7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</row>
    <row r="927" spans="1:45" ht="15.7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</row>
    <row r="928" spans="1:45" ht="15.7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</row>
    <row r="929" spans="1:45" ht="15.7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</row>
    <row r="930" spans="1:45" ht="15.7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</row>
    <row r="931" spans="1:45" ht="15.7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</row>
    <row r="932" spans="1:45" ht="15.7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</row>
    <row r="933" spans="1:45" ht="15.7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</row>
    <row r="934" spans="1:45" ht="15.7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</row>
    <row r="935" spans="1:45" ht="15.7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</row>
    <row r="936" spans="1:45" ht="15.7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</row>
    <row r="937" spans="1:45" ht="15.7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</row>
    <row r="938" spans="1:45" ht="15.7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</row>
    <row r="939" spans="1:45" ht="15.7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</row>
    <row r="940" spans="1:45" ht="15.7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</row>
    <row r="941" spans="1:45" ht="15.7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</row>
    <row r="942" spans="1:45" ht="15.7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</row>
    <row r="943" spans="1:45" ht="15.7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</row>
    <row r="944" spans="1:45" ht="15.7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</row>
    <row r="945" spans="1:45" ht="15.7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</row>
    <row r="946" spans="1:45" ht="15.7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</row>
    <row r="947" spans="1:45" ht="15.7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</row>
    <row r="948" spans="1:45" ht="15.7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</row>
    <row r="949" spans="1:45" ht="15.7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</row>
    <row r="950" spans="1:45" ht="15.7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</row>
    <row r="951" spans="1:45" ht="15.7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</row>
    <row r="952" spans="1:45" ht="15.7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</row>
    <row r="953" spans="1:45" ht="15.7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</row>
    <row r="954" spans="1:45" ht="15.7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</row>
    <row r="955" spans="1:45" ht="15.7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</row>
    <row r="956" spans="1:45" ht="15.7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</row>
    <row r="957" spans="1:45" ht="15.7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</row>
    <row r="958" spans="1:45" ht="15.7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</row>
    <row r="959" spans="1:45" ht="15.7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</row>
    <row r="960" spans="1:45" ht="15.7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</row>
    <row r="961" spans="1:45" ht="15.7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</row>
    <row r="962" spans="1:45" ht="15.7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</row>
    <row r="963" spans="1:45" ht="15.7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</row>
    <row r="964" spans="1:45" ht="15.7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</row>
    <row r="965" spans="1:45" ht="15.7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</row>
    <row r="966" spans="1:45" ht="15.7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</row>
    <row r="967" spans="1:45" ht="15.7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</row>
    <row r="968" spans="1:45" ht="15.7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</row>
    <row r="969" spans="1:45" ht="15.7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</row>
    <row r="970" spans="1:45" ht="15.7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</row>
    <row r="971" spans="1:45" ht="15.7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</row>
    <row r="972" spans="1:45" ht="15.7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</row>
    <row r="973" spans="1:45" ht="15.7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</row>
    <row r="974" spans="1:45" ht="15.7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</row>
    <row r="975" spans="1:45" ht="15.7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</row>
    <row r="976" spans="1:45" ht="15.7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</row>
    <row r="977" spans="1:45" ht="15.7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</row>
    <row r="978" spans="1:45" ht="15.7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</row>
    <row r="979" spans="1:45" ht="15.7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</row>
    <row r="980" spans="1:45" ht="15.7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</row>
    <row r="981" spans="1:45" ht="15.7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</row>
    <row r="982" spans="1:45" ht="15.7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</row>
    <row r="983" spans="1:45" ht="15.7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</row>
    <row r="984" spans="1:45" ht="15.7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</row>
    <row r="985" spans="1:45" ht="15.7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</row>
    <row r="986" spans="1:45" ht="15.7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</row>
    <row r="987" spans="1:45" ht="15.7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</row>
    <row r="988" spans="1:45" ht="15.7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</row>
    <row r="989" spans="1:45" ht="15.7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</row>
    <row r="990" spans="1:45" ht="15.7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</row>
    <row r="991" spans="1:45" ht="15.7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</row>
    <row r="992" spans="1:45" ht="15.7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</row>
    <row r="993" spans="1:45" ht="15.7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</row>
    <row r="994" spans="1:45" ht="15.7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</row>
    <row r="995" spans="1:45" ht="15.7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</row>
  </sheetData>
  <mergeCells count="22">
    <mergeCell ref="F105:F106"/>
    <mergeCell ref="B45:K45"/>
    <mergeCell ref="B66:K66"/>
    <mergeCell ref="B87:K87"/>
    <mergeCell ref="B103:B104"/>
    <mergeCell ref="C103:E103"/>
    <mergeCell ref="G38:H38"/>
    <mergeCell ref="G59:H59"/>
    <mergeCell ref="G80:H80"/>
    <mergeCell ref="G101:H101"/>
    <mergeCell ref="B2:K2"/>
    <mergeCell ref="B3:K3"/>
    <mergeCell ref="B19:B20"/>
    <mergeCell ref="C19:E19"/>
    <mergeCell ref="B24:K24"/>
    <mergeCell ref="G17:H17"/>
    <mergeCell ref="B40:B41"/>
    <mergeCell ref="C40:E40"/>
    <mergeCell ref="B61:B62"/>
    <mergeCell ref="C61:E61"/>
    <mergeCell ref="B82:B83"/>
    <mergeCell ref="C82:E82"/>
  </mergeCells>
  <pageMargins left="0.7" right="0.7" top="0.75" bottom="0.75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7F5DD-6D9E-4C37-AC6C-129C3C78D29D}">
  <sheetPr>
    <outlinePr summaryBelow="0" summaryRight="0"/>
  </sheetPr>
  <dimension ref="A1:AF930"/>
  <sheetViews>
    <sheetView topLeftCell="A68" workbookViewId="0">
      <selection activeCell="E69" sqref="E69:E80"/>
    </sheetView>
  </sheetViews>
  <sheetFormatPr defaultColWidth="12.7109375" defaultRowHeight="15" customHeight="1"/>
  <cols>
    <col min="1" max="1" width="6" customWidth="1"/>
    <col min="2" max="2" width="23.140625" customWidth="1"/>
    <col min="3" max="3" width="25.5703125" customWidth="1"/>
    <col min="4" max="4" width="21.140625" customWidth="1"/>
    <col min="5" max="5" width="26.140625" customWidth="1"/>
    <col min="6" max="7" width="20.5703125" customWidth="1"/>
    <col min="8" max="9" width="24.140625" customWidth="1"/>
    <col min="10" max="10" width="19.28515625" customWidth="1"/>
    <col min="11" max="13" width="19.85546875" customWidth="1"/>
    <col min="14" max="14" width="14.5703125" customWidth="1"/>
    <col min="15" max="16" width="19.85546875" customWidth="1"/>
    <col min="17" max="32" width="14.5703125" customWidth="1"/>
  </cols>
  <sheetData>
    <row r="1" spans="1:32" ht="26.25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</row>
    <row r="2" spans="1:32" ht="44.25" customHeight="1">
      <c r="A2" s="1"/>
      <c r="B2" s="437" t="s">
        <v>329</v>
      </c>
      <c r="C2" s="395"/>
      <c r="D2" s="395"/>
      <c r="E2" s="395"/>
      <c r="F2" s="395"/>
      <c r="G2" s="395"/>
      <c r="H2" s="383"/>
      <c r="I2" s="35"/>
      <c r="J2" s="35"/>
      <c r="K2" s="35"/>
      <c r="L2" s="380"/>
      <c r="M2" s="35"/>
      <c r="N2" s="35"/>
      <c r="O2" s="35"/>
      <c r="P2" s="35"/>
      <c r="Q2" s="35"/>
      <c r="R2" s="35"/>
      <c r="S2" s="35"/>
      <c r="T2" s="35"/>
      <c r="U2" s="35"/>
      <c r="V2" s="35"/>
      <c r="W2" s="380"/>
      <c r="X2" s="380"/>
      <c r="Y2" s="380"/>
      <c r="Z2" s="380"/>
      <c r="AA2" s="380"/>
      <c r="AB2" s="380"/>
      <c r="AC2" s="380"/>
      <c r="AD2" s="380"/>
      <c r="AE2" s="380"/>
      <c r="AF2" s="380"/>
    </row>
    <row r="3" spans="1:32" ht="26.25" customHeight="1">
      <c r="A3" s="380"/>
      <c r="B3" s="433" t="s">
        <v>292</v>
      </c>
      <c r="C3" s="395"/>
      <c r="D3" s="395"/>
      <c r="E3" s="395"/>
      <c r="F3" s="395"/>
      <c r="G3" s="395"/>
      <c r="H3" s="383"/>
      <c r="I3" s="35"/>
      <c r="J3" s="35"/>
      <c r="K3" s="35"/>
      <c r="L3" s="35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</row>
    <row r="4" spans="1:32" ht="50.25" customHeight="1">
      <c r="A4" s="1"/>
      <c r="B4" s="80" t="s">
        <v>293</v>
      </c>
      <c r="C4" s="80" t="s">
        <v>294</v>
      </c>
      <c r="D4" s="80" t="s">
        <v>330</v>
      </c>
      <c r="E4" s="80" t="s">
        <v>331</v>
      </c>
      <c r="F4" s="81" t="s">
        <v>332</v>
      </c>
      <c r="G4" s="80" t="s">
        <v>301</v>
      </c>
      <c r="H4" s="80" t="s">
        <v>302</v>
      </c>
      <c r="I4" s="85"/>
      <c r="J4" s="35"/>
      <c r="K4" s="35"/>
      <c r="L4" s="35"/>
      <c r="M4" s="35"/>
      <c r="N4" s="35"/>
      <c r="O4" s="35"/>
      <c r="P4" s="35"/>
      <c r="Q4" s="35"/>
      <c r="R4" s="35"/>
      <c r="S4" s="35"/>
      <c r="T4" s="380"/>
      <c r="U4" s="380"/>
      <c r="V4" s="380"/>
      <c r="W4" s="380"/>
      <c r="X4" s="380"/>
      <c r="Y4" s="380"/>
      <c r="Z4" s="380"/>
      <c r="AA4" s="380"/>
      <c r="AB4" s="380"/>
      <c r="AC4" s="380"/>
    </row>
    <row r="5" spans="1:32" ht="26.25" customHeight="1">
      <c r="A5" s="2"/>
      <c r="B5" s="69" t="s">
        <v>303</v>
      </c>
      <c r="C5" s="76">
        <v>31</v>
      </c>
      <c r="D5" s="70">
        <f>C85</f>
        <v>50</v>
      </c>
      <c r="E5" s="293">
        <v>13</v>
      </c>
      <c r="F5" s="294">
        <v>0.45</v>
      </c>
      <c r="G5" s="295">
        <f>(D5*E5*F5)</f>
        <v>292.5</v>
      </c>
      <c r="H5" s="295">
        <f t="shared" ref="H5:H16" si="0">G5*C5</f>
        <v>9067.5</v>
      </c>
      <c r="I5" s="380"/>
      <c r="J5" s="35"/>
      <c r="K5" s="35"/>
      <c r="L5" s="35"/>
      <c r="M5" s="35"/>
      <c r="N5" s="35"/>
      <c r="O5" s="35"/>
      <c r="P5" s="35"/>
      <c r="Q5" s="35"/>
      <c r="R5" s="35"/>
      <c r="S5" s="35"/>
      <c r="T5" s="380"/>
      <c r="U5" s="380"/>
      <c r="V5" s="380"/>
      <c r="W5" s="380"/>
      <c r="X5" s="380"/>
      <c r="Y5" s="380"/>
      <c r="Z5" s="380"/>
      <c r="AA5" s="380"/>
      <c r="AB5" s="380"/>
      <c r="AC5" s="380"/>
    </row>
    <row r="6" spans="1:32" ht="26.25" customHeight="1">
      <c r="A6" s="2"/>
      <c r="B6" s="69" t="s">
        <v>304</v>
      </c>
      <c r="C6" s="76">
        <v>28</v>
      </c>
      <c r="D6" s="70">
        <f>D5*1.02</f>
        <v>51</v>
      </c>
      <c r="E6" s="293">
        <v>14</v>
      </c>
      <c r="F6" s="294">
        <v>0.45</v>
      </c>
      <c r="G6" s="295">
        <f t="shared" ref="G6:G16" si="1">D6*E6*F6</f>
        <v>321.3</v>
      </c>
      <c r="H6" s="295">
        <f t="shared" si="0"/>
        <v>8996.4</v>
      </c>
      <c r="I6" s="380"/>
      <c r="J6" s="83"/>
      <c r="K6" s="83"/>
      <c r="L6" s="83"/>
      <c r="M6" s="83"/>
      <c r="N6" s="83"/>
      <c r="O6" s="83"/>
      <c r="P6" s="83"/>
      <c r="Q6" s="83"/>
      <c r="R6" s="83"/>
      <c r="S6" s="83"/>
      <c r="T6" s="380"/>
      <c r="U6" s="380"/>
      <c r="V6" s="380"/>
      <c r="W6" s="380"/>
      <c r="X6" s="380"/>
      <c r="Y6" s="380"/>
      <c r="Z6" s="380"/>
      <c r="AA6" s="380"/>
      <c r="AB6" s="380"/>
      <c r="AC6" s="380"/>
    </row>
    <row r="7" spans="1:32" ht="34.5" customHeight="1">
      <c r="A7" s="2"/>
      <c r="B7" s="69" t="s">
        <v>305</v>
      </c>
      <c r="C7" s="76">
        <v>31</v>
      </c>
      <c r="D7" s="70">
        <f t="shared" ref="D7:D16" si="2">D6*1.02</f>
        <v>52.02</v>
      </c>
      <c r="E7" s="293">
        <v>15</v>
      </c>
      <c r="F7" s="294">
        <v>0.51</v>
      </c>
      <c r="G7" s="295">
        <f>D7*E7*F7</f>
        <v>397.95300000000003</v>
      </c>
      <c r="H7" s="295">
        <f t="shared" si="0"/>
        <v>12336.543000000001</v>
      </c>
      <c r="I7" s="84"/>
      <c r="J7" s="85"/>
      <c r="K7" s="85"/>
      <c r="L7" s="85"/>
      <c r="M7" s="85"/>
      <c r="N7" s="85"/>
      <c r="O7" s="85"/>
      <c r="P7" s="85"/>
      <c r="Q7" s="85"/>
      <c r="R7" s="83"/>
      <c r="S7" s="83"/>
      <c r="T7" s="380"/>
      <c r="U7" s="380"/>
      <c r="V7" s="380"/>
      <c r="W7" s="380"/>
      <c r="X7" s="380"/>
      <c r="Y7" s="380"/>
      <c r="Z7" s="380"/>
      <c r="AA7" s="380"/>
      <c r="AB7" s="380"/>
      <c r="AC7" s="380"/>
    </row>
    <row r="8" spans="1:32" ht="26.25" customHeight="1">
      <c r="A8" s="2"/>
      <c r="B8" s="69" t="s">
        <v>306</v>
      </c>
      <c r="C8" s="76">
        <v>30</v>
      </c>
      <c r="D8" s="70">
        <f t="shared" si="2"/>
        <v>53.060400000000001</v>
      </c>
      <c r="E8" s="293">
        <v>8</v>
      </c>
      <c r="F8" s="294">
        <v>0.27</v>
      </c>
      <c r="G8" s="295">
        <f t="shared" si="1"/>
        <v>114.61046400000001</v>
      </c>
      <c r="H8" s="295">
        <f t="shared" si="0"/>
        <v>3438.3139200000001</v>
      </c>
      <c r="I8" s="83"/>
      <c r="J8" s="85"/>
      <c r="K8" s="83"/>
      <c r="L8" s="83"/>
      <c r="M8" s="83"/>
      <c r="N8" s="83"/>
      <c r="O8" s="83"/>
      <c r="P8" s="83"/>
      <c r="Q8" s="83"/>
      <c r="R8" s="83"/>
      <c r="S8" s="83"/>
      <c r="T8" s="380"/>
      <c r="U8" s="380"/>
      <c r="V8" s="380"/>
      <c r="W8" s="380"/>
      <c r="X8" s="380"/>
      <c r="Y8" s="380"/>
      <c r="Z8" s="380"/>
      <c r="AA8" s="380"/>
      <c r="AB8" s="380"/>
      <c r="AC8" s="380"/>
    </row>
    <row r="9" spans="1:32" ht="26.25" customHeight="1">
      <c r="A9" s="2"/>
      <c r="B9" s="69" t="s">
        <v>307</v>
      </c>
      <c r="C9" s="76">
        <v>31</v>
      </c>
      <c r="D9" s="70">
        <f t="shared" si="2"/>
        <v>54.121608000000002</v>
      </c>
      <c r="E9" s="293">
        <v>8</v>
      </c>
      <c r="F9" s="294">
        <v>0.27</v>
      </c>
      <c r="G9" s="295">
        <f t="shared" si="1"/>
        <v>116.90267328000002</v>
      </c>
      <c r="H9" s="295">
        <f t="shared" si="0"/>
        <v>3623.9828716800007</v>
      </c>
      <c r="I9" s="380"/>
      <c r="J9" s="85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</row>
    <row r="10" spans="1:32" ht="26.25" customHeight="1">
      <c r="A10" s="2"/>
      <c r="B10" s="69" t="s">
        <v>308</v>
      </c>
      <c r="C10" s="76">
        <v>30</v>
      </c>
      <c r="D10" s="70">
        <f t="shared" si="2"/>
        <v>55.204040160000005</v>
      </c>
      <c r="E10" s="293">
        <v>8</v>
      </c>
      <c r="F10" s="294">
        <v>0.27</v>
      </c>
      <c r="G10" s="295">
        <f t="shared" si="1"/>
        <v>119.24072674560001</v>
      </c>
      <c r="H10" s="295">
        <f t="shared" si="0"/>
        <v>3577.2218023680002</v>
      </c>
      <c r="I10" s="380"/>
      <c r="J10" s="85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</row>
    <row r="11" spans="1:32" ht="26.25" customHeight="1">
      <c r="A11" s="2"/>
      <c r="B11" s="69" t="s">
        <v>309</v>
      </c>
      <c r="C11" s="76">
        <v>31</v>
      </c>
      <c r="D11" s="70">
        <f t="shared" si="2"/>
        <v>56.308120963200004</v>
      </c>
      <c r="E11" s="293">
        <v>15</v>
      </c>
      <c r="F11" s="294">
        <v>0.51</v>
      </c>
      <c r="G11" s="295">
        <f t="shared" si="1"/>
        <v>430.75712536847999</v>
      </c>
      <c r="H11" s="295">
        <f t="shared" si="0"/>
        <v>13353.47088642288</v>
      </c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</row>
    <row r="12" spans="1:32" ht="26.25" customHeight="1">
      <c r="A12" s="2"/>
      <c r="B12" s="69" t="s">
        <v>310</v>
      </c>
      <c r="C12" s="76">
        <v>31</v>
      </c>
      <c r="D12" s="70">
        <f t="shared" si="2"/>
        <v>57.434283382464002</v>
      </c>
      <c r="E12" s="293">
        <v>8</v>
      </c>
      <c r="F12" s="294">
        <v>0.27</v>
      </c>
      <c r="G12" s="295">
        <f t="shared" si="1"/>
        <v>124.05805210612225</v>
      </c>
      <c r="H12" s="295">
        <f t="shared" si="0"/>
        <v>3845.7996152897895</v>
      </c>
      <c r="I12" s="380"/>
      <c r="J12" s="380"/>
      <c r="K12" s="380"/>
      <c r="L12" s="79"/>
      <c r="M12" s="79"/>
      <c r="N12" s="79"/>
      <c r="O12" s="79"/>
      <c r="P12" s="79"/>
      <c r="Q12" s="79"/>
      <c r="R12" s="79"/>
      <c r="S12" s="79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</row>
    <row r="13" spans="1:32" ht="26.25" customHeight="1">
      <c r="A13" s="2"/>
      <c r="B13" s="69" t="s">
        <v>311</v>
      </c>
      <c r="C13" s="76">
        <v>30</v>
      </c>
      <c r="D13" s="70">
        <f t="shared" si="2"/>
        <v>58.582969050113284</v>
      </c>
      <c r="E13" s="293">
        <v>13</v>
      </c>
      <c r="F13" s="294">
        <v>0.45</v>
      </c>
      <c r="G13" s="295">
        <f t="shared" si="1"/>
        <v>342.71036894316273</v>
      </c>
      <c r="H13" s="295">
        <f t="shared" si="0"/>
        <v>10281.311068294883</v>
      </c>
      <c r="I13" s="380"/>
      <c r="J13" s="380"/>
      <c r="K13" s="380"/>
      <c r="L13" s="79"/>
      <c r="M13" s="79"/>
      <c r="N13" s="79"/>
      <c r="O13" s="79"/>
      <c r="P13" s="79"/>
      <c r="Q13" s="79"/>
      <c r="R13" s="79"/>
      <c r="S13" s="79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</row>
    <row r="14" spans="1:32" ht="26.25" customHeight="1">
      <c r="A14" s="2"/>
      <c r="B14" s="69" t="s">
        <v>312</v>
      </c>
      <c r="C14" s="76">
        <v>31</v>
      </c>
      <c r="D14" s="70">
        <f t="shared" si="2"/>
        <v>59.754628431115549</v>
      </c>
      <c r="E14" s="293">
        <v>15</v>
      </c>
      <c r="F14" s="294">
        <v>0.51</v>
      </c>
      <c r="G14" s="295">
        <f t="shared" si="1"/>
        <v>457.12290749803395</v>
      </c>
      <c r="H14" s="295">
        <f t="shared" si="0"/>
        <v>14170.810132439052</v>
      </c>
      <c r="I14" s="380"/>
      <c r="J14" s="380"/>
      <c r="K14" s="380"/>
      <c r="L14" s="79"/>
      <c r="M14" s="79"/>
      <c r="N14" s="79"/>
      <c r="O14" s="79"/>
      <c r="P14" s="79"/>
      <c r="Q14" s="79"/>
      <c r="R14" s="79"/>
      <c r="S14" s="79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</row>
    <row r="15" spans="1:32" ht="26.25" customHeight="1">
      <c r="A15" s="2"/>
      <c r="B15" s="69" t="s">
        <v>313</v>
      </c>
      <c r="C15" s="76">
        <v>30</v>
      </c>
      <c r="D15" s="70">
        <f t="shared" si="2"/>
        <v>60.949720999737863</v>
      </c>
      <c r="E15" s="293">
        <v>15</v>
      </c>
      <c r="F15" s="294">
        <v>0.51</v>
      </c>
      <c r="G15" s="295">
        <f t="shared" si="1"/>
        <v>466.26536564799466</v>
      </c>
      <c r="H15" s="295">
        <f t="shared" si="0"/>
        <v>13987.96096943984</v>
      </c>
      <c r="I15" s="380"/>
      <c r="J15" s="380"/>
      <c r="K15" s="380"/>
      <c r="L15" s="79"/>
      <c r="M15" s="79"/>
      <c r="N15" s="79"/>
      <c r="O15" s="79"/>
      <c r="P15" s="79"/>
      <c r="Q15" s="79"/>
      <c r="R15" s="79"/>
      <c r="S15" s="79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</row>
    <row r="16" spans="1:32" ht="26.25" customHeight="1">
      <c r="A16" s="2"/>
      <c r="B16" s="69" t="s">
        <v>314</v>
      </c>
      <c r="C16" s="76">
        <v>31</v>
      </c>
      <c r="D16" s="70">
        <f t="shared" si="2"/>
        <v>62.168715419732621</v>
      </c>
      <c r="E16" s="293">
        <v>15</v>
      </c>
      <c r="F16" s="294">
        <v>0.51</v>
      </c>
      <c r="G16" s="295">
        <f t="shared" si="1"/>
        <v>475.59067296095458</v>
      </c>
      <c r="H16" s="295">
        <f t="shared" si="0"/>
        <v>14743.310861789592</v>
      </c>
      <c r="I16" s="380"/>
      <c r="J16" s="380"/>
      <c r="K16" s="380"/>
      <c r="L16" s="79"/>
      <c r="M16" s="79"/>
      <c r="N16" s="79"/>
      <c r="O16" s="79"/>
      <c r="P16" s="79"/>
      <c r="Q16" s="79"/>
      <c r="R16" s="79"/>
      <c r="S16" s="79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</row>
    <row r="17" spans="1:32" ht="26.25" customHeight="1">
      <c r="A17" s="380"/>
      <c r="B17" s="380"/>
      <c r="C17" s="380"/>
      <c r="D17" s="380"/>
      <c r="E17" s="380"/>
      <c r="F17" s="380"/>
      <c r="G17" s="296" t="s">
        <v>333</v>
      </c>
      <c r="H17" s="297">
        <f>SUM(H5:H16)</f>
        <v>111422.62512772404</v>
      </c>
      <c r="I17" s="380"/>
      <c r="J17" s="85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</row>
    <row r="18" spans="1:32" ht="26.25" customHeight="1">
      <c r="A18" s="380"/>
      <c r="B18" s="380"/>
      <c r="C18" s="380"/>
      <c r="D18" s="380"/>
      <c r="E18" s="380"/>
      <c r="F18" s="380"/>
      <c r="G18" s="380"/>
      <c r="H18" s="380"/>
      <c r="I18" s="380"/>
      <c r="J18" s="85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</row>
    <row r="19" spans="1:32" ht="26.25" customHeight="1">
      <c r="A19" s="380"/>
      <c r="B19" s="433" t="s">
        <v>320</v>
      </c>
      <c r="C19" s="395"/>
      <c r="D19" s="395"/>
      <c r="E19" s="395"/>
      <c r="F19" s="395"/>
      <c r="G19" s="395"/>
      <c r="H19" s="383"/>
      <c r="I19" s="380"/>
      <c r="J19" s="380"/>
      <c r="K19" s="380"/>
      <c r="L19" s="35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</row>
    <row r="20" spans="1:32" ht="43.5" customHeight="1">
      <c r="A20" s="380"/>
      <c r="B20" s="80" t="s">
        <v>293</v>
      </c>
      <c r="C20" s="80" t="s">
        <v>294</v>
      </c>
      <c r="D20" s="80" t="s">
        <v>330</v>
      </c>
      <c r="E20" s="80" t="s">
        <v>331</v>
      </c>
      <c r="F20" s="81" t="s">
        <v>332</v>
      </c>
      <c r="G20" s="80" t="s">
        <v>301</v>
      </c>
      <c r="H20" s="80" t="s">
        <v>302</v>
      </c>
      <c r="I20" s="1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</row>
    <row r="21" spans="1:32" ht="26.25" customHeight="1">
      <c r="A21" s="380"/>
      <c r="B21" s="69" t="s">
        <v>303</v>
      </c>
      <c r="C21" s="76">
        <v>31</v>
      </c>
      <c r="D21" s="70">
        <f>D16*1.02</f>
        <v>63.412089728127278</v>
      </c>
      <c r="E21" s="293">
        <v>13</v>
      </c>
      <c r="F21" s="294">
        <v>0.45</v>
      </c>
      <c r="G21" s="295">
        <f>(D21*E21*F21)</f>
        <v>370.96072490954458</v>
      </c>
      <c r="H21" s="295">
        <f t="shared" ref="H21:H32" si="3">G21*C21</f>
        <v>11499.782472195882</v>
      </c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</row>
    <row r="22" spans="1:32" ht="26.25" customHeight="1">
      <c r="A22" s="380"/>
      <c r="B22" s="69" t="s">
        <v>304</v>
      </c>
      <c r="C22" s="76">
        <v>28</v>
      </c>
      <c r="D22" s="70">
        <f>D21*1.02</f>
        <v>64.680331522689826</v>
      </c>
      <c r="E22" s="293">
        <v>14</v>
      </c>
      <c r="F22" s="294">
        <v>0.45</v>
      </c>
      <c r="G22" s="295">
        <f t="shared" ref="G22:G32" si="4">D22*E22*F22</f>
        <v>407.48608859294592</v>
      </c>
      <c r="H22" s="295">
        <f t="shared" si="3"/>
        <v>11409.610480602485</v>
      </c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</row>
    <row r="23" spans="1:32" ht="26.25" customHeight="1">
      <c r="A23" s="380"/>
      <c r="B23" s="69" t="s">
        <v>305</v>
      </c>
      <c r="C23" s="76">
        <v>31</v>
      </c>
      <c r="D23" s="70">
        <f t="shared" ref="D23:D32" si="5">D22*1.02</f>
        <v>65.973938153143621</v>
      </c>
      <c r="E23" s="293">
        <v>15</v>
      </c>
      <c r="F23" s="294">
        <v>0.51</v>
      </c>
      <c r="G23" s="295">
        <f t="shared" si="4"/>
        <v>504.70062687154871</v>
      </c>
      <c r="H23" s="295">
        <f t="shared" si="3"/>
        <v>15645.71943301801</v>
      </c>
      <c r="I23" s="84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</row>
    <row r="24" spans="1:32" ht="26.25" customHeight="1">
      <c r="A24" s="380"/>
      <c r="B24" s="69" t="s">
        <v>306</v>
      </c>
      <c r="C24" s="76">
        <v>30</v>
      </c>
      <c r="D24" s="70">
        <f t="shared" si="5"/>
        <v>67.293416916206496</v>
      </c>
      <c r="E24" s="293">
        <v>8</v>
      </c>
      <c r="F24" s="294">
        <v>0.27</v>
      </c>
      <c r="G24" s="295">
        <f t="shared" si="4"/>
        <v>145.35378053900604</v>
      </c>
      <c r="H24" s="295">
        <f t="shared" si="3"/>
        <v>4360.6134161701812</v>
      </c>
      <c r="I24" s="83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</row>
    <row r="25" spans="1:32" ht="26.25" customHeight="1">
      <c r="A25" s="380"/>
      <c r="B25" s="69" t="s">
        <v>307</v>
      </c>
      <c r="C25" s="76">
        <v>31</v>
      </c>
      <c r="D25" s="70">
        <f t="shared" si="5"/>
        <v>68.639285254530634</v>
      </c>
      <c r="E25" s="293">
        <v>8</v>
      </c>
      <c r="F25" s="294">
        <v>0.27</v>
      </c>
      <c r="G25" s="295">
        <f t="shared" si="4"/>
        <v>148.26085614978618</v>
      </c>
      <c r="H25" s="295">
        <f t="shared" si="3"/>
        <v>4596.0865406433713</v>
      </c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</row>
    <row r="26" spans="1:32" ht="26.25" customHeight="1">
      <c r="A26" s="380"/>
      <c r="B26" s="69" t="s">
        <v>308</v>
      </c>
      <c r="C26" s="76">
        <v>30</v>
      </c>
      <c r="D26" s="70">
        <f t="shared" si="5"/>
        <v>70.012070959621255</v>
      </c>
      <c r="E26" s="293">
        <v>8</v>
      </c>
      <c r="F26" s="294">
        <v>0.27</v>
      </c>
      <c r="G26" s="295">
        <f t="shared" si="4"/>
        <v>151.22607327278192</v>
      </c>
      <c r="H26" s="295">
        <f t="shared" si="3"/>
        <v>4536.7821981834577</v>
      </c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</row>
    <row r="27" spans="1:32" ht="26.25" customHeight="1">
      <c r="A27" s="380"/>
      <c r="B27" s="69" t="s">
        <v>309</v>
      </c>
      <c r="C27" s="76">
        <v>31</v>
      </c>
      <c r="D27" s="70">
        <f t="shared" si="5"/>
        <v>71.412312378813681</v>
      </c>
      <c r="E27" s="293">
        <v>15</v>
      </c>
      <c r="F27" s="294">
        <v>0.51</v>
      </c>
      <c r="G27" s="295">
        <f t="shared" si="4"/>
        <v>546.3041896979247</v>
      </c>
      <c r="H27" s="295">
        <f t="shared" si="3"/>
        <v>16935.429880635667</v>
      </c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</row>
    <row r="28" spans="1:32" ht="26.25" customHeight="1">
      <c r="A28" s="380"/>
      <c r="B28" s="69" t="s">
        <v>310</v>
      </c>
      <c r="C28" s="76">
        <v>31</v>
      </c>
      <c r="D28" s="70">
        <f t="shared" si="5"/>
        <v>72.840558626389949</v>
      </c>
      <c r="E28" s="293">
        <v>8</v>
      </c>
      <c r="F28" s="294">
        <v>0.27</v>
      </c>
      <c r="G28" s="295">
        <f t="shared" si="4"/>
        <v>157.3356066330023</v>
      </c>
      <c r="H28" s="295">
        <f t="shared" si="3"/>
        <v>4877.4038056230711</v>
      </c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</row>
    <row r="29" spans="1:32" ht="26.25" customHeight="1">
      <c r="A29" s="380"/>
      <c r="B29" s="69" t="s">
        <v>311</v>
      </c>
      <c r="C29" s="76">
        <v>30</v>
      </c>
      <c r="D29" s="70">
        <f t="shared" si="5"/>
        <v>74.297369798917757</v>
      </c>
      <c r="E29" s="293">
        <v>13</v>
      </c>
      <c r="F29" s="294">
        <v>0.45</v>
      </c>
      <c r="G29" s="295">
        <f t="shared" si="4"/>
        <v>434.63961332366887</v>
      </c>
      <c r="H29" s="295">
        <f t="shared" si="3"/>
        <v>13039.188399710067</v>
      </c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</row>
    <row r="30" spans="1:32" ht="26.25" customHeight="1">
      <c r="A30" s="380"/>
      <c r="B30" s="69" t="s">
        <v>312</v>
      </c>
      <c r="C30" s="76">
        <v>31</v>
      </c>
      <c r="D30" s="70">
        <f t="shared" si="5"/>
        <v>75.783317194896114</v>
      </c>
      <c r="E30" s="293">
        <v>15</v>
      </c>
      <c r="F30" s="294">
        <v>0.51</v>
      </c>
      <c r="G30" s="295">
        <f t="shared" si="4"/>
        <v>579.74237654095521</v>
      </c>
      <c r="H30" s="295">
        <f t="shared" si="3"/>
        <v>17972.013672769612</v>
      </c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</row>
    <row r="31" spans="1:32" ht="26.25" customHeight="1">
      <c r="A31" s="380"/>
      <c r="B31" s="69" t="s">
        <v>313</v>
      </c>
      <c r="C31" s="76">
        <v>30</v>
      </c>
      <c r="D31" s="70">
        <f t="shared" si="5"/>
        <v>77.298983538794033</v>
      </c>
      <c r="E31" s="293">
        <v>15</v>
      </c>
      <c r="F31" s="294">
        <v>0.51</v>
      </c>
      <c r="G31" s="295">
        <f t="shared" si="4"/>
        <v>591.33722407177436</v>
      </c>
      <c r="H31" s="295">
        <f t="shared" si="3"/>
        <v>17740.116722153231</v>
      </c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</row>
    <row r="32" spans="1:32" ht="26.25" customHeight="1">
      <c r="A32" s="380"/>
      <c r="B32" s="69" t="s">
        <v>314</v>
      </c>
      <c r="C32" s="76">
        <v>31</v>
      </c>
      <c r="D32" s="70">
        <f t="shared" si="5"/>
        <v>78.844963209569912</v>
      </c>
      <c r="E32" s="293">
        <v>15</v>
      </c>
      <c r="F32" s="294">
        <v>0.51</v>
      </c>
      <c r="G32" s="295">
        <f t="shared" si="4"/>
        <v>603.16396855320988</v>
      </c>
      <c r="H32" s="295">
        <f t="shared" si="3"/>
        <v>18698.083025149506</v>
      </c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</row>
    <row r="33" spans="1:32" ht="26.25" customHeight="1">
      <c r="A33" s="380"/>
      <c r="B33" s="380"/>
      <c r="C33" s="380"/>
      <c r="D33" s="380"/>
      <c r="E33" s="380"/>
      <c r="F33" s="380"/>
      <c r="G33" s="296" t="s">
        <v>334</v>
      </c>
      <c r="H33" s="297">
        <f>SUM(H21:H32)</f>
        <v>141310.83004685453</v>
      </c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</row>
    <row r="34" spans="1:32" ht="26.25" customHeight="1">
      <c r="A34" s="380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</row>
    <row r="35" spans="1:32" ht="26.25" customHeight="1">
      <c r="A35" s="380"/>
      <c r="B35" s="433" t="s">
        <v>323</v>
      </c>
      <c r="C35" s="395"/>
      <c r="D35" s="395"/>
      <c r="E35" s="395"/>
      <c r="F35" s="395"/>
      <c r="G35" s="395"/>
      <c r="H35" s="383"/>
      <c r="I35" s="298"/>
      <c r="J35" s="298"/>
      <c r="K35" s="298"/>
      <c r="L35" s="35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</row>
    <row r="36" spans="1:32" ht="41.25" customHeight="1">
      <c r="A36" s="380"/>
      <c r="B36" s="80" t="s">
        <v>293</v>
      </c>
      <c r="C36" s="80" t="s">
        <v>294</v>
      </c>
      <c r="D36" s="80" t="s">
        <v>330</v>
      </c>
      <c r="E36" s="80" t="s">
        <v>331</v>
      </c>
      <c r="F36" s="81" t="s">
        <v>332</v>
      </c>
      <c r="G36" s="80" t="s">
        <v>301</v>
      </c>
      <c r="H36" s="80" t="s">
        <v>302</v>
      </c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</row>
    <row r="37" spans="1:32" ht="26.25" customHeight="1">
      <c r="A37" s="380"/>
      <c r="B37" s="69" t="s">
        <v>303</v>
      </c>
      <c r="C37" s="76">
        <v>31</v>
      </c>
      <c r="D37" s="70">
        <f>D32*1.02</f>
        <v>80.421862473761308</v>
      </c>
      <c r="E37" s="293">
        <v>13</v>
      </c>
      <c r="F37" s="294">
        <v>0.45</v>
      </c>
      <c r="G37" s="295">
        <f t="shared" ref="G37:G48" si="6">D37*E37*F37</f>
        <v>470.46789547150365</v>
      </c>
      <c r="H37" s="295">
        <f t="shared" ref="H37:H48" si="7">G37*C37</f>
        <v>14584.504759616613</v>
      </c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</row>
    <row r="38" spans="1:32" ht="26.25" customHeight="1">
      <c r="A38" s="380"/>
      <c r="B38" s="69" t="s">
        <v>304</v>
      </c>
      <c r="C38" s="76">
        <v>28</v>
      </c>
      <c r="D38" s="70">
        <f>D37*1.02</f>
        <v>82.030299723236539</v>
      </c>
      <c r="E38" s="293">
        <v>14</v>
      </c>
      <c r="F38" s="294">
        <v>0.45</v>
      </c>
      <c r="G38" s="295">
        <f t="shared" si="6"/>
        <v>516.79088825639019</v>
      </c>
      <c r="H38" s="295">
        <f t="shared" si="7"/>
        <v>14470.144871178925</v>
      </c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</row>
    <row r="39" spans="1:32" ht="26.25" customHeight="1">
      <c r="A39" s="380"/>
      <c r="B39" s="69" t="s">
        <v>305</v>
      </c>
      <c r="C39" s="76">
        <v>31</v>
      </c>
      <c r="D39" s="70">
        <f>D38*1.02</f>
        <v>83.670905717701274</v>
      </c>
      <c r="E39" s="293">
        <v>15</v>
      </c>
      <c r="F39" s="294">
        <v>0.51</v>
      </c>
      <c r="G39" s="295">
        <f t="shared" si="6"/>
        <v>640.08242874041468</v>
      </c>
      <c r="H39" s="295">
        <f t="shared" si="7"/>
        <v>19842.555290952856</v>
      </c>
      <c r="I39" s="84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</row>
    <row r="40" spans="1:32" ht="26.25" customHeight="1">
      <c r="A40" s="380"/>
      <c r="B40" s="69" t="s">
        <v>306</v>
      </c>
      <c r="C40" s="76">
        <v>30</v>
      </c>
      <c r="D40" s="70">
        <f t="shared" ref="D39:D48" si="8">D39*1.02</f>
        <v>85.344323832055295</v>
      </c>
      <c r="E40" s="293">
        <v>8</v>
      </c>
      <c r="F40" s="294">
        <v>0.27</v>
      </c>
      <c r="G40" s="295">
        <f t="shared" si="6"/>
        <v>184.34373947723944</v>
      </c>
      <c r="H40" s="295">
        <f t="shared" si="7"/>
        <v>5530.312184317183</v>
      </c>
      <c r="I40" s="83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</row>
    <row r="41" spans="1:32" ht="26.25" customHeight="1">
      <c r="A41" s="380"/>
      <c r="B41" s="69" t="s">
        <v>307</v>
      </c>
      <c r="C41" s="76">
        <v>31</v>
      </c>
      <c r="D41" s="70">
        <f t="shared" si="8"/>
        <v>87.051210308696398</v>
      </c>
      <c r="E41" s="293">
        <v>8</v>
      </c>
      <c r="F41" s="294">
        <v>0.27</v>
      </c>
      <c r="G41" s="295">
        <f t="shared" si="6"/>
        <v>188.03061426678423</v>
      </c>
      <c r="H41" s="295">
        <f t="shared" si="7"/>
        <v>5828.9490422703111</v>
      </c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</row>
    <row r="42" spans="1:32" ht="26.25" customHeight="1">
      <c r="A42" s="380"/>
      <c r="B42" s="69" t="s">
        <v>308</v>
      </c>
      <c r="C42" s="76">
        <v>30</v>
      </c>
      <c r="D42" s="70">
        <f t="shared" si="8"/>
        <v>88.79223451487033</v>
      </c>
      <c r="E42" s="293">
        <v>8</v>
      </c>
      <c r="F42" s="294">
        <v>0.27</v>
      </c>
      <c r="G42" s="295">
        <f t="shared" si="6"/>
        <v>191.79122655211992</v>
      </c>
      <c r="H42" s="295">
        <f t="shared" si="7"/>
        <v>5753.7367965635976</v>
      </c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</row>
    <row r="43" spans="1:32" ht="26.25" customHeight="1">
      <c r="A43" s="380"/>
      <c r="B43" s="69" t="s">
        <v>309</v>
      </c>
      <c r="C43" s="76">
        <v>31</v>
      </c>
      <c r="D43" s="70">
        <f t="shared" si="8"/>
        <v>90.568079205167734</v>
      </c>
      <c r="E43" s="293">
        <v>15</v>
      </c>
      <c r="F43" s="294">
        <v>0.51</v>
      </c>
      <c r="G43" s="295">
        <f t="shared" si="6"/>
        <v>692.84580591953318</v>
      </c>
      <c r="H43" s="295">
        <f t="shared" si="7"/>
        <v>21478.219983505529</v>
      </c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</row>
    <row r="44" spans="1:32" ht="26.25" customHeight="1">
      <c r="A44" s="380"/>
      <c r="B44" s="69" t="s">
        <v>310</v>
      </c>
      <c r="C44" s="76">
        <v>31</v>
      </c>
      <c r="D44" s="70">
        <f t="shared" si="8"/>
        <v>92.379440789271086</v>
      </c>
      <c r="E44" s="293">
        <v>8</v>
      </c>
      <c r="F44" s="294">
        <v>0.27</v>
      </c>
      <c r="G44" s="295">
        <f t="shared" si="6"/>
        <v>199.53959210482557</v>
      </c>
      <c r="H44" s="295">
        <f t="shared" si="7"/>
        <v>6185.7273552495926</v>
      </c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</row>
    <row r="45" spans="1:32" ht="26.25" customHeight="1">
      <c r="A45" s="380"/>
      <c r="B45" s="69" t="s">
        <v>311</v>
      </c>
      <c r="C45" s="76">
        <v>30</v>
      </c>
      <c r="D45" s="70">
        <f t="shared" si="8"/>
        <v>94.227029605056515</v>
      </c>
      <c r="E45" s="293">
        <v>13</v>
      </c>
      <c r="F45" s="294">
        <v>0.45</v>
      </c>
      <c r="G45" s="295">
        <f t="shared" si="6"/>
        <v>551.22812318958063</v>
      </c>
      <c r="H45" s="295">
        <f t="shared" si="7"/>
        <v>16536.843695687417</v>
      </c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</row>
    <row r="46" spans="1:32" ht="26.25" customHeight="1">
      <c r="A46" s="380"/>
      <c r="B46" s="69" t="s">
        <v>312</v>
      </c>
      <c r="C46" s="76">
        <v>31</v>
      </c>
      <c r="D46" s="70">
        <f t="shared" si="8"/>
        <v>96.111570197157647</v>
      </c>
      <c r="E46" s="293">
        <v>15</v>
      </c>
      <c r="F46" s="294">
        <v>0.51</v>
      </c>
      <c r="G46" s="295">
        <f t="shared" si="6"/>
        <v>735.25351200825605</v>
      </c>
      <c r="H46" s="295">
        <f t="shared" si="7"/>
        <v>22792.858872255936</v>
      </c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</row>
    <row r="47" spans="1:32" ht="26.25" customHeight="1">
      <c r="A47" s="380"/>
      <c r="B47" s="69" t="s">
        <v>313</v>
      </c>
      <c r="C47" s="76">
        <v>30</v>
      </c>
      <c r="D47" s="70">
        <f t="shared" si="8"/>
        <v>98.033801601100805</v>
      </c>
      <c r="E47" s="293">
        <v>15</v>
      </c>
      <c r="F47" s="294">
        <v>0.51</v>
      </c>
      <c r="G47" s="295">
        <f t="shared" si="6"/>
        <v>749.95858224842118</v>
      </c>
      <c r="H47" s="295">
        <f t="shared" si="7"/>
        <v>22498.757467452637</v>
      </c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</row>
    <row r="48" spans="1:32" ht="26.25" customHeight="1">
      <c r="A48" s="380"/>
      <c r="B48" s="69" t="s">
        <v>314</v>
      </c>
      <c r="C48" s="76">
        <v>31</v>
      </c>
      <c r="D48" s="70">
        <f t="shared" si="8"/>
        <v>99.994477633122827</v>
      </c>
      <c r="E48" s="293">
        <v>15</v>
      </c>
      <c r="F48" s="294">
        <v>0.51</v>
      </c>
      <c r="G48" s="295">
        <f t="shared" si="6"/>
        <v>764.95775389338962</v>
      </c>
      <c r="H48" s="295">
        <f t="shared" si="7"/>
        <v>23713.69037069508</v>
      </c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</row>
    <row r="49" spans="1:32" ht="26.25" customHeight="1">
      <c r="A49" s="380"/>
      <c r="B49" s="380"/>
      <c r="C49" s="380"/>
      <c r="D49" s="380"/>
      <c r="E49" s="380"/>
      <c r="F49" s="380"/>
      <c r="G49" s="296" t="s">
        <v>335</v>
      </c>
      <c r="H49" s="297">
        <f>SUM(H37:H48)</f>
        <v>179216.30068974569</v>
      </c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</row>
    <row r="50" spans="1:32" ht="26.25" customHeight="1">
      <c r="A50" s="380"/>
      <c r="B50" s="380"/>
      <c r="C50" s="302"/>
      <c r="D50" s="303"/>
      <c r="E50" s="303"/>
      <c r="F50" s="303"/>
      <c r="G50" s="303"/>
      <c r="H50" s="303"/>
      <c r="I50" s="303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</row>
    <row r="51" spans="1:32" ht="26.25" customHeight="1">
      <c r="A51" s="380"/>
      <c r="B51" s="433" t="s">
        <v>325</v>
      </c>
      <c r="C51" s="395"/>
      <c r="D51" s="395"/>
      <c r="E51" s="395"/>
      <c r="F51" s="395"/>
      <c r="G51" s="395"/>
      <c r="H51" s="383"/>
      <c r="I51" s="303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</row>
    <row r="52" spans="1:32" ht="45.75" customHeight="1">
      <c r="A52" s="380"/>
      <c r="B52" s="80" t="s">
        <v>293</v>
      </c>
      <c r="C52" s="80" t="s">
        <v>294</v>
      </c>
      <c r="D52" s="80" t="s">
        <v>330</v>
      </c>
      <c r="E52" s="80" t="s">
        <v>331</v>
      </c>
      <c r="F52" s="81" t="s">
        <v>332</v>
      </c>
      <c r="G52" s="80" t="s">
        <v>301</v>
      </c>
      <c r="H52" s="80" t="s">
        <v>302</v>
      </c>
      <c r="I52" s="303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</row>
    <row r="53" spans="1:32" ht="26.25" customHeight="1">
      <c r="A53" s="380"/>
      <c r="B53" s="69" t="s">
        <v>303</v>
      </c>
      <c r="C53" s="76">
        <v>31</v>
      </c>
      <c r="D53" s="70">
        <f>D48*1.02</f>
        <v>101.99436718578528</v>
      </c>
      <c r="E53" s="293">
        <v>13</v>
      </c>
      <c r="F53" s="294">
        <v>0.45</v>
      </c>
      <c r="G53" s="295">
        <f t="shared" ref="G53:G64" si="9">D53*E53*F53</f>
        <v>596.66704803684388</v>
      </c>
      <c r="H53" s="295">
        <f t="shared" ref="H53:H64" si="10">G53*C53</f>
        <v>18496.678489142159</v>
      </c>
      <c r="I53" s="303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</row>
    <row r="54" spans="1:32" ht="26.25" customHeight="1">
      <c r="A54" s="380"/>
      <c r="B54" s="69" t="s">
        <v>304</v>
      </c>
      <c r="C54" s="76">
        <v>28</v>
      </c>
      <c r="D54" s="70">
        <f>D53*1.02</f>
        <v>104.03425452950098</v>
      </c>
      <c r="E54" s="293">
        <v>14</v>
      </c>
      <c r="F54" s="294">
        <v>0.45</v>
      </c>
      <c r="G54" s="295">
        <f t="shared" si="9"/>
        <v>655.41580353585618</v>
      </c>
      <c r="H54" s="295">
        <f t="shared" si="10"/>
        <v>18351.642499003974</v>
      </c>
      <c r="I54" s="303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</row>
    <row r="55" spans="1:32" ht="26.25" customHeight="1">
      <c r="A55" s="380"/>
      <c r="B55" s="69" t="s">
        <v>305</v>
      </c>
      <c r="C55" s="76">
        <v>31</v>
      </c>
      <c r="D55" s="70">
        <f>D54*1.02</f>
        <v>106.11493962009101</v>
      </c>
      <c r="E55" s="293">
        <v>15</v>
      </c>
      <c r="F55" s="294">
        <v>0.51</v>
      </c>
      <c r="G55" s="295">
        <f t="shared" si="9"/>
        <v>811.77928809369621</v>
      </c>
      <c r="H55" s="295">
        <f t="shared" si="10"/>
        <v>25165.157930904581</v>
      </c>
      <c r="I55" s="303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</row>
    <row r="56" spans="1:32" ht="26.25" customHeight="1">
      <c r="A56" s="380"/>
      <c r="B56" s="69" t="s">
        <v>306</v>
      </c>
      <c r="C56" s="76">
        <v>30</v>
      </c>
      <c r="D56" s="70">
        <f t="shared" ref="D56:D64" si="11">D55*1.02</f>
        <v>108.23723841249283</v>
      </c>
      <c r="E56" s="293">
        <v>8</v>
      </c>
      <c r="F56" s="294">
        <v>0.27</v>
      </c>
      <c r="G56" s="295">
        <f t="shared" si="9"/>
        <v>233.79243497098452</v>
      </c>
      <c r="H56" s="295">
        <f t="shared" si="10"/>
        <v>7013.7730491295351</v>
      </c>
      <c r="I56" s="303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</row>
    <row r="57" spans="1:32" ht="26.25" customHeight="1">
      <c r="A57" s="380"/>
      <c r="B57" s="69" t="s">
        <v>307</v>
      </c>
      <c r="C57" s="76">
        <v>31</v>
      </c>
      <c r="D57" s="70">
        <f t="shared" si="11"/>
        <v>110.40198318074269</v>
      </c>
      <c r="E57" s="293">
        <v>8</v>
      </c>
      <c r="F57" s="294">
        <v>0.27</v>
      </c>
      <c r="G57" s="295">
        <f t="shared" si="9"/>
        <v>238.46828367040422</v>
      </c>
      <c r="H57" s="295">
        <f t="shared" si="10"/>
        <v>7392.5167937825308</v>
      </c>
      <c r="I57" s="303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</row>
    <row r="58" spans="1:32" ht="26.25" customHeight="1">
      <c r="A58" s="380"/>
      <c r="B58" s="69" t="s">
        <v>308</v>
      </c>
      <c r="C58" s="76">
        <v>30</v>
      </c>
      <c r="D58" s="70">
        <f t="shared" si="11"/>
        <v>112.61002284435754</v>
      </c>
      <c r="E58" s="293">
        <v>8</v>
      </c>
      <c r="F58" s="294">
        <v>0.27</v>
      </c>
      <c r="G58" s="295">
        <f t="shared" si="9"/>
        <v>243.23764934381231</v>
      </c>
      <c r="H58" s="295">
        <f t="shared" si="10"/>
        <v>7297.1294803143692</v>
      </c>
      <c r="I58" s="303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</row>
    <row r="59" spans="1:32" ht="26.25" customHeight="1">
      <c r="A59" s="380"/>
      <c r="B59" s="69" t="s">
        <v>309</v>
      </c>
      <c r="C59" s="76">
        <v>31</v>
      </c>
      <c r="D59" s="70">
        <f t="shared" si="11"/>
        <v>114.8622233012447</v>
      </c>
      <c r="E59" s="293">
        <v>15</v>
      </c>
      <c r="F59" s="294">
        <v>0.51</v>
      </c>
      <c r="G59" s="295">
        <f t="shared" si="9"/>
        <v>878.69600825452187</v>
      </c>
      <c r="H59" s="295">
        <f t="shared" si="10"/>
        <v>27239.576255890177</v>
      </c>
      <c r="I59" s="303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</row>
    <row r="60" spans="1:32" ht="26.25" customHeight="1">
      <c r="A60" s="380"/>
      <c r="B60" s="69" t="s">
        <v>310</v>
      </c>
      <c r="C60" s="76">
        <v>31</v>
      </c>
      <c r="D60" s="70">
        <f t="shared" si="11"/>
        <v>117.15946776726959</v>
      </c>
      <c r="E60" s="293">
        <v>8</v>
      </c>
      <c r="F60" s="294">
        <v>0.27</v>
      </c>
      <c r="G60" s="295">
        <f t="shared" si="9"/>
        <v>253.06445037730234</v>
      </c>
      <c r="H60" s="295">
        <f t="shared" si="10"/>
        <v>7844.9979616963728</v>
      </c>
      <c r="I60" s="303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</row>
    <row r="61" spans="1:32" ht="26.25" customHeight="1">
      <c r="A61" s="380"/>
      <c r="B61" s="69" t="s">
        <v>311</v>
      </c>
      <c r="C61" s="76">
        <v>30</v>
      </c>
      <c r="D61" s="70">
        <f t="shared" si="11"/>
        <v>119.50265712261498</v>
      </c>
      <c r="E61" s="293">
        <v>13</v>
      </c>
      <c r="F61" s="294">
        <v>0.45</v>
      </c>
      <c r="G61" s="295">
        <f t="shared" si="9"/>
        <v>699.09054416729759</v>
      </c>
      <c r="H61" s="295">
        <f t="shared" si="10"/>
        <v>20972.716325018926</v>
      </c>
      <c r="I61" s="303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</row>
    <row r="62" spans="1:32" ht="26.25" customHeight="1">
      <c r="A62" s="380"/>
      <c r="B62" s="69" t="s">
        <v>312</v>
      </c>
      <c r="C62" s="76">
        <v>31</v>
      </c>
      <c r="D62" s="70">
        <f t="shared" si="11"/>
        <v>121.89271026506728</v>
      </c>
      <c r="E62" s="293">
        <v>15</v>
      </c>
      <c r="F62" s="294">
        <v>0.51</v>
      </c>
      <c r="G62" s="295">
        <f t="shared" si="9"/>
        <v>932.47923352776468</v>
      </c>
      <c r="H62" s="295">
        <f t="shared" si="10"/>
        <v>28906.856239360706</v>
      </c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</row>
    <row r="63" spans="1:32" ht="26.25" customHeight="1">
      <c r="A63" s="380"/>
      <c r="B63" s="69" t="s">
        <v>313</v>
      </c>
      <c r="C63" s="76">
        <v>30</v>
      </c>
      <c r="D63" s="70">
        <f t="shared" si="11"/>
        <v>124.33056447036863</v>
      </c>
      <c r="E63" s="293">
        <v>15</v>
      </c>
      <c r="F63" s="294">
        <v>0.51</v>
      </c>
      <c r="G63" s="295">
        <f t="shared" si="9"/>
        <v>951.12881819832</v>
      </c>
      <c r="H63" s="295">
        <f t="shared" si="10"/>
        <v>28533.8645459496</v>
      </c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</row>
    <row r="64" spans="1:32" ht="26.25" customHeight="1">
      <c r="A64" s="380"/>
      <c r="B64" s="69" t="s">
        <v>314</v>
      </c>
      <c r="C64" s="76">
        <v>31</v>
      </c>
      <c r="D64" s="70">
        <f t="shared" si="11"/>
        <v>126.81717575977601</v>
      </c>
      <c r="E64" s="293">
        <v>15</v>
      </c>
      <c r="F64" s="294">
        <v>0.51</v>
      </c>
      <c r="G64" s="295">
        <f t="shared" si="9"/>
        <v>970.15139456228644</v>
      </c>
      <c r="H64" s="295">
        <f t="shared" si="10"/>
        <v>30074.69323143088</v>
      </c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</row>
    <row r="65" spans="1:32" ht="26.25" customHeight="1">
      <c r="A65" s="380"/>
      <c r="B65" s="380"/>
      <c r="C65" s="380"/>
      <c r="D65" s="380"/>
      <c r="E65" s="380"/>
      <c r="F65" s="380"/>
      <c r="G65" s="296" t="s">
        <v>336</v>
      </c>
      <c r="H65" s="297">
        <f>SUM(H53:H64)</f>
        <v>227289.60280162381</v>
      </c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</row>
    <row r="66" spans="1:32" ht="26.25" customHeight="1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</row>
    <row r="67" spans="1:32" ht="26.25" customHeight="1">
      <c r="A67" s="380"/>
      <c r="B67" s="433" t="s">
        <v>327</v>
      </c>
      <c r="C67" s="395"/>
      <c r="D67" s="395"/>
      <c r="E67" s="395"/>
      <c r="F67" s="395"/>
      <c r="G67" s="395"/>
      <c r="H67" s="383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</row>
    <row r="68" spans="1:32" ht="47.25" customHeight="1">
      <c r="A68" s="380"/>
      <c r="B68" s="80" t="s">
        <v>293</v>
      </c>
      <c r="C68" s="80" t="s">
        <v>294</v>
      </c>
      <c r="D68" s="80" t="s">
        <v>330</v>
      </c>
      <c r="E68" s="80" t="s">
        <v>331</v>
      </c>
      <c r="F68" s="81" t="s">
        <v>332</v>
      </c>
      <c r="G68" s="80" t="s">
        <v>301</v>
      </c>
      <c r="H68" s="80" t="s">
        <v>302</v>
      </c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</row>
    <row r="69" spans="1:32" ht="26.25" customHeight="1">
      <c r="A69" s="380"/>
      <c r="B69" s="69" t="s">
        <v>303</v>
      </c>
      <c r="C69" s="76">
        <v>31</v>
      </c>
      <c r="D69" s="70">
        <f>D64*1.02</f>
        <v>129.35351927497152</v>
      </c>
      <c r="E69" s="293">
        <v>13</v>
      </c>
      <c r="F69" s="294">
        <v>0.45</v>
      </c>
      <c r="G69" s="295">
        <f t="shared" ref="G69:G80" si="12">D69*E69*F69</f>
        <v>756.71808775858335</v>
      </c>
      <c r="H69" s="295">
        <f t="shared" ref="H69:H80" si="13">G69*C69</f>
        <v>23458.260720516082</v>
      </c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</row>
    <row r="70" spans="1:32" ht="26.25" customHeight="1">
      <c r="A70" s="380"/>
      <c r="B70" s="69" t="s">
        <v>304</v>
      </c>
      <c r="C70" s="76">
        <v>28</v>
      </c>
      <c r="D70" s="70">
        <f>D69*1.02</f>
        <v>131.94058966047095</v>
      </c>
      <c r="E70" s="293">
        <v>14</v>
      </c>
      <c r="F70" s="294">
        <v>0.45</v>
      </c>
      <c r="G70" s="295">
        <f t="shared" si="12"/>
        <v>831.22571486096695</v>
      </c>
      <c r="H70" s="295">
        <f t="shared" si="13"/>
        <v>23274.320016107074</v>
      </c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</row>
    <row r="71" spans="1:32" ht="26.25" customHeight="1">
      <c r="A71" s="380"/>
      <c r="B71" s="69" t="s">
        <v>305</v>
      </c>
      <c r="C71" s="76">
        <v>31</v>
      </c>
      <c r="D71" s="70">
        <f>D70*1.02</f>
        <v>134.57940145368036</v>
      </c>
      <c r="E71" s="293">
        <v>15</v>
      </c>
      <c r="F71" s="294">
        <v>0.51</v>
      </c>
      <c r="G71" s="295">
        <f t="shared" si="12"/>
        <v>1029.5324211206548</v>
      </c>
      <c r="H71" s="295">
        <f t="shared" si="13"/>
        <v>31915.505054740301</v>
      </c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</row>
    <row r="72" spans="1:32" ht="26.25" customHeight="1">
      <c r="A72" s="380"/>
      <c r="B72" s="69" t="s">
        <v>306</v>
      </c>
      <c r="C72" s="76">
        <v>30</v>
      </c>
      <c r="D72" s="70">
        <f t="shared" ref="D72:D80" si="14">D71*1.02</f>
        <v>137.27098948275398</v>
      </c>
      <c r="E72" s="293">
        <v>8</v>
      </c>
      <c r="F72" s="294">
        <v>0.27</v>
      </c>
      <c r="G72" s="295">
        <f t="shared" si="12"/>
        <v>296.5053372827486</v>
      </c>
      <c r="H72" s="295">
        <f t="shared" si="13"/>
        <v>8895.1601184824576</v>
      </c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</row>
    <row r="73" spans="1:32" ht="26.25" customHeight="1">
      <c r="A73" s="380"/>
      <c r="B73" s="69" t="s">
        <v>307</v>
      </c>
      <c r="C73" s="76">
        <v>31</v>
      </c>
      <c r="D73" s="70">
        <f>D72*1.02</f>
        <v>140.01640927240905</v>
      </c>
      <c r="E73" s="293">
        <v>8</v>
      </c>
      <c r="F73" s="294">
        <v>0.27</v>
      </c>
      <c r="G73" s="295">
        <f t="shared" si="12"/>
        <v>302.43544402840359</v>
      </c>
      <c r="H73" s="295">
        <f t="shared" si="13"/>
        <v>9375.4987648805109</v>
      </c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</row>
    <row r="74" spans="1:32" ht="26.25" customHeight="1">
      <c r="A74" s="380"/>
      <c r="B74" s="69" t="s">
        <v>308</v>
      </c>
      <c r="C74" s="76">
        <v>30</v>
      </c>
      <c r="D74" s="70">
        <f t="shared" si="14"/>
        <v>142.81673745785724</v>
      </c>
      <c r="E74" s="293">
        <v>8</v>
      </c>
      <c r="F74" s="294">
        <v>0.27</v>
      </c>
      <c r="G74" s="295">
        <f t="shared" si="12"/>
        <v>308.48415290897168</v>
      </c>
      <c r="H74" s="295">
        <f t="shared" si="13"/>
        <v>9254.5245872691503</v>
      </c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</row>
    <row r="75" spans="1:32" ht="26.25" customHeight="1">
      <c r="A75" s="380"/>
      <c r="B75" s="69" t="s">
        <v>309</v>
      </c>
      <c r="C75" s="76">
        <v>31</v>
      </c>
      <c r="D75" s="70">
        <f t="shared" si="14"/>
        <v>145.6730722070144</v>
      </c>
      <c r="E75" s="293">
        <v>15</v>
      </c>
      <c r="F75" s="294">
        <v>0.51</v>
      </c>
      <c r="G75" s="295">
        <f t="shared" si="12"/>
        <v>1114.3990023836602</v>
      </c>
      <c r="H75" s="295">
        <f t="shared" si="13"/>
        <v>34546.369073893467</v>
      </c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</row>
    <row r="76" spans="1:32" ht="26.25" customHeight="1">
      <c r="A76" s="380"/>
      <c r="B76" s="69" t="s">
        <v>310</v>
      </c>
      <c r="C76" s="76">
        <v>31</v>
      </c>
      <c r="D76" s="70">
        <f t="shared" si="14"/>
        <v>148.5865336511547</v>
      </c>
      <c r="E76" s="293">
        <v>8</v>
      </c>
      <c r="F76" s="294">
        <v>0.27</v>
      </c>
      <c r="G76" s="295">
        <f t="shared" si="12"/>
        <v>320.94691268649416</v>
      </c>
      <c r="H76" s="295">
        <f t="shared" si="13"/>
        <v>9949.3542932813198</v>
      </c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</row>
    <row r="77" spans="1:32" ht="26.25" customHeight="1">
      <c r="A77" s="380"/>
      <c r="B77" s="69" t="s">
        <v>311</v>
      </c>
      <c r="C77" s="76">
        <v>30</v>
      </c>
      <c r="D77" s="70">
        <f t="shared" si="14"/>
        <v>151.5582643241778</v>
      </c>
      <c r="E77" s="293">
        <v>13</v>
      </c>
      <c r="F77" s="294">
        <v>0.45</v>
      </c>
      <c r="G77" s="295">
        <f t="shared" si="12"/>
        <v>886.61584629644017</v>
      </c>
      <c r="H77" s="295">
        <f t="shared" si="13"/>
        <v>26598.475388893206</v>
      </c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</row>
    <row r="78" spans="1:32" ht="26.25" customHeight="1">
      <c r="A78" s="380"/>
      <c r="B78" s="69" t="s">
        <v>312</v>
      </c>
      <c r="C78" s="76">
        <v>31</v>
      </c>
      <c r="D78" s="70">
        <f t="shared" si="14"/>
        <v>154.58942961066137</v>
      </c>
      <c r="E78" s="293">
        <v>15</v>
      </c>
      <c r="F78" s="294">
        <v>0.51</v>
      </c>
      <c r="G78" s="295">
        <f t="shared" si="12"/>
        <v>1182.6091365215595</v>
      </c>
      <c r="H78" s="295">
        <f t="shared" si="13"/>
        <v>36660.883232168344</v>
      </c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</row>
    <row r="79" spans="1:32" ht="26.25" customHeight="1">
      <c r="A79" s="380"/>
      <c r="B79" s="69" t="s">
        <v>313</v>
      </c>
      <c r="C79" s="76">
        <v>30</v>
      </c>
      <c r="D79" s="70">
        <f t="shared" si="14"/>
        <v>157.68121820287459</v>
      </c>
      <c r="E79" s="293">
        <v>15</v>
      </c>
      <c r="F79" s="294">
        <v>0.51</v>
      </c>
      <c r="G79" s="295">
        <f t="shared" si="12"/>
        <v>1206.2613192519905</v>
      </c>
      <c r="H79" s="295">
        <f t="shared" si="13"/>
        <v>36187.839577559716</v>
      </c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</row>
    <row r="80" spans="1:32" ht="26.25" customHeight="1">
      <c r="A80" s="380"/>
      <c r="B80" s="69" t="s">
        <v>314</v>
      </c>
      <c r="C80" s="76">
        <v>31</v>
      </c>
      <c r="D80" s="70">
        <f t="shared" si="14"/>
        <v>160.83484256693208</v>
      </c>
      <c r="E80" s="293">
        <v>15</v>
      </c>
      <c r="F80" s="294">
        <v>0.51</v>
      </c>
      <c r="G80" s="295">
        <f t="shared" si="12"/>
        <v>1230.3865456370306</v>
      </c>
      <c r="H80" s="295">
        <f t="shared" si="13"/>
        <v>38141.982914747947</v>
      </c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</row>
    <row r="81" spans="1:32" ht="26.25" customHeight="1">
      <c r="A81" s="380"/>
      <c r="B81" s="380"/>
      <c r="C81" s="380"/>
      <c r="D81" s="380"/>
      <c r="E81" s="380"/>
      <c r="F81" s="380"/>
      <c r="G81" s="296" t="s">
        <v>337</v>
      </c>
      <c r="H81" s="297">
        <f>SUM(H69:H80)</f>
        <v>288258.1737425396</v>
      </c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</row>
    <row r="82" spans="1:32" ht="26.25" customHeight="1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</row>
    <row r="83" spans="1:32" ht="26.25" customHeight="1">
      <c r="A83" s="380"/>
      <c r="B83" s="381" t="s">
        <v>338</v>
      </c>
      <c r="C83" s="321" t="s">
        <v>339</v>
      </c>
      <c r="D83" s="322"/>
      <c r="E83" s="322"/>
      <c r="F83" s="322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</row>
    <row r="84" spans="1:32" ht="26.25" customHeight="1">
      <c r="A84" s="380"/>
      <c r="B84" s="74" t="s">
        <v>340</v>
      </c>
      <c r="C84" s="89">
        <v>50</v>
      </c>
      <c r="D84" s="323"/>
      <c r="E84" s="323"/>
      <c r="F84" s="323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</row>
    <row r="85" spans="1:32" ht="26.25" customHeight="1">
      <c r="A85" s="380"/>
      <c r="B85" s="324" t="s">
        <v>341</v>
      </c>
      <c r="C85" s="325">
        <v>50</v>
      </c>
      <c r="D85" s="323"/>
      <c r="E85" s="323"/>
      <c r="F85" s="323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</row>
    <row r="86" spans="1:32" ht="26.25" customHeight="1">
      <c r="A86" s="380"/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</row>
    <row r="87" spans="1:32" ht="26.25" customHeight="1">
      <c r="A87" s="380"/>
      <c r="B87" s="380"/>
      <c r="C87" s="380"/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</row>
    <row r="88" spans="1:32" ht="26.25" customHeight="1">
      <c r="A88" s="380"/>
      <c r="B88" s="380"/>
      <c r="C88" s="380"/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</row>
    <row r="89" spans="1:32" ht="26.25" customHeight="1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</row>
    <row r="90" spans="1:32" ht="26.25" customHeight="1">
      <c r="A90" s="380"/>
      <c r="B90" s="380"/>
      <c r="C90" s="380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</row>
    <row r="91" spans="1:32" ht="26.25" customHeight="1">
      <c r="A91" s="380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</row>
    <row r="92" spans="1:32" ht="26.25" customHeight="1">
      <c r="A92" s="380"/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</row>
    <row r="93" spans="1:32" ht="26.25" customHeight="1">
      <c r="A93" s="380"/>
      <c r="B93" s="380"/>
      <c r="C93" s="380"/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</row>
    <row r="94" spans="1:32" ht="26.25" customHeight="1">
      <c r="A94" s="380"/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</row>
    <row r="95" spans="1:32" ht="26.25" customHeight="1">
      <c r="A95" s="380"/>
      <c r="B95" s="380"/>
      <c r="C95" s="380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</row>
    <row r="96" spans="1:32" ht="26.25" customHeight="1">
      <c r="A96" s="380"/>
      <c r="B96" s="380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</row>
    <row r="97" spans="1:32" ht="26.25" customHeight="1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</row>
    <row r="98" spans="1:32" ht="26.25" customHeight="1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</row>
    <row r="99" spans="1:32" ht="26.25" customHeight="1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</row>
    <row r="100" spans="1:32" ht="26.25" customHeight="1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</row>
    <row r="101" spans="1:32" ht="26.25" customHeight="1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</row>
    <row r="102" spans="1:32" ht="26.25" customHeight="1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</row>
    <row r="103" spans="1:32" ht="26.25" customHeight="1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</row>
    <row r="104" spans="1:32" ht="26.25" customHeigh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</row>
    <row r="105" spans="1:32" ht="26.25" customHeight="1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</row>
    <row r="106" spans="1:32" ht="26.25" customHeight="1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</row>
    <row r="107" spans="1:32" ht="26.25" customHeight="1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</row>
    <row r="108" spans="1:32" ht="26.25" customHeight="1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</row>
    <row r="109" spans="1:32" ht="26.25" customHeight="1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</row>
    <row r="110" spans="1:32" ht="26.25" customHeight="1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</row>
    <row r="111" spans="1:32" ht="26.25" customHeight="1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</row>
    <row r="112" spans="1:32" ht="26.25" customHeight="1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</row>
    <row r="113" spans="1:32" ht="26.25" customHeight="1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</row>
    <row r="114" spans="1:32" ht="26.25" customHeight="1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</row>
    <row r="115" spans="1:32" ht="26.25" customHeight="1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</row>
    <row r="116" spans="1:32" ht="26.25" customHeight="1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</row>
    <row r="117" spans="1:32" ht="26.25" customHeight="1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</row>
    <row r="118" spans="1:32" ht="26.25" customHeight="1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</row>
    <row r="119" spans="1:32" ht="26.25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</row>
    <row r="120" spans="1:32" ht="26.25" customHeight="1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</row>
    <row r="121" spans="1:32" ht="26.25" customHeight="1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</row>
    <row r="122" spans="1:32" ht="26.25" customHeight="1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</row>
    <row r="123" spans="1:32" ht="26.25" customHeight="1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</row>
    <row r="124" spans="1:32" ht="26.25" customHeight="1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</row>
    <row r="125" spans="1:32" ht="26.25" customHeight="1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</row>
    <row r="126" spans="1:32" ht="26.25" customHeight="1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</row>
    <row r="127" spans="1:32" ht="26.25" customHeight="1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</row>
    <row r="128" spans="1:32" ht="26.25" customHeight="1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</row>
    <row r="129" spans="1:32" ht="26.25" customHeight="1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</row>
    <row r="130" spans="1:32" ht="26.25" customHeight="1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</row>
    <row r="131" spans="1:32" ht="26.25" customHeight="1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</row>
    <row r="132" spans="1:32" ht="26.25" customHeight="1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</row>
    <row r="133" spans="1:32" ht="26.25" customHeight="1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</row>
    <row r="134" spans="1:32" ht="26.25" customHeight="1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</row>
    <row r="135" spans="1:32" ht="26.25" customHeight="1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</row>
    <row r="136" spans="1:32" ht="26.25" customHeight="1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</row>
    <row r="137" spans="1:32" ht="26.25" customHeight="1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</row>
    <row r="138" spans="1:32" ht="26.25" customHeight="1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</row>
    <row r="139" spans="1:32" ht="26.25" customHeight="1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</row>
    <row r="140" spans="1:32" ht="26.25" customHeight="1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</row>
    <row r="141" spans="1:32" ht="26.25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</row>
    <row r="142" spans="1:32" ht="26.25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</row>
    <row r="143" spans="1:32" ht="26.25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</row>
    <row r="144" spans="1:32" ht="26.25" customHeight="1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</row>
    <row r="145" spans="1:32" ht="26.25" customHeight="1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</row>
    <row r="146" spans="1:32" ht="26.25" customHeight="1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</row>
    <row r="147" spans="1:32" ht="26.25" customHeight="1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</row>
    <row r="148" spans="1:32" ht="26.25" customHeight="1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</row>
    <row r="149" spans="1:32" ht="26.25" customHeight="1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</row>
    <row r="150" spans="1:32" ht="26.25" customHeight="1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</row>
    <row r="151" spans="1:32" ht="26.25" customHeight="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</row>
    <row r="152" spans="1:32" ht="26.25" customHeight="1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</row>
    <row r="153" spans="1:32" ht="26.25" customHeight="1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</row>
    <row r="154" spans="1:32" ht="26.25" customHeight="1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</row>
    <row r="155" spans="1:32" ht="26.25" customHeight="1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</row>
    <row r="156" spans="1:32" ht="26.25" customHeight="1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</row>
    <row r="157" spans="1:32" ht="26.25" customHeight="1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</row>
    <row r="158" spans="1:32" ht="26.25" customHeight="1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</row>
    <row r="159" spans="1:32" ht="26.25" customHeight="1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</row>
    <row r="160" spans="1:32" ht="26.25" customHeight="1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</row>
    <row r="161" spans="1:32" ht="26.25" customHeight="1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</row>
    <row r="162" spans="1:32" ht="26.25" customHeight="1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</row>
    <row r="163" spans="1:32" ht="26.25" customHeight="1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</row>
    <row r="164" spans="1:32" ht="26.25" customHeight="1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</row>
    <row r="165" spans="1:32" ht="26.25" customHeight="1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</row>
    <row r="166" spans="1:32" ht="26.25" customHeight="1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</row>
    <row r="167" spans="1:32" ht="26.25" customHeight="1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</row>
    <row r="168" spans="1:32" ht="26.25" customHeight="1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</row>
    <row r="169" spans="1:32" ht="26.25" customHeight="1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</row>
    <row r="170" spans="1:32" ht="26.25" customHeight="1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</row>
    <row r="171" spans="1:32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</row>
    <row r="172" spans="1:3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</row>
    <row r="173" spans="1:32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</row>
    <row r="174" spans="1:32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</row>
    <row r="175" spans="1:32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</row>
    <row r="176" spans="1:32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</row>
    <row r="177" spans="1:32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</row>
    <row r="178" spans="1:32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</row>
    <row r="179" spans="1:32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</row>
    <row r="180" spans="1:32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</row>
    <row r="181" spans="1:32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</row>
    <row r="182" spans="1:3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</row>
    <row r="183" spans="1:32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</row>
    <row r="184" spans="1:32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</row>
    <row r="185" spans="1:32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</row>
    <row r="186" spans="1:32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</row>
    <row r="187" spans="1:32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</row>
    <row r="188" spans="1:32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</row>
    <row r="189" spans="1:32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</row>
    <row r="190" spans="1:32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</row>
    <row r="191" spans="1:32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</row>
    <row r="192" spans="1:3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</sheetData>
  <mergeCells count="6">
    <mergeCell ref="B51:H51"/>
    <mergeCell ref="B67:H67"/>
    <mergeCell ref="B2:H2"/>
    <mergeCell ref="B3:H3"/>
    <mergeCell ref="B19:H19"/>
    <mergeCell ref="B35:H35"/>
  </mergeCells>
  <pageMargins left="0.75" right="0.75" top="0.7" bottom="1.6645609602021476" header="0" footer="0"/>
  <pageSetup paperSize="3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D3869-6A03-4867-83BA-1F0A47C94C25}">
  <sheetPr>
    <outlinePr summaryBelow="0" summaryRight="0"/>
  </sheetPr>
  <dimension ref="A1:AC919"/>
  <sheetViews>
    <sheetView workbookViewId="0">
      <selection activeCell="C100" sqref="C100"/>
    </sheetView>
  </sheetViews>
  <sheetFormatPr defaultColWidth="12.7109375" defaultRowHeight="15" customHeight="1"/>
  <cols>
    <col min="1" max="1" width="6" customWidth="1"/>
    <col min="2" max="2" width="23.140625" customWidth="1"/>
    <col min="3" max="3" width="19.85546875" customWidth="1"/>
    <col min="4" max="4" width="20.5703125" customWidth="1"/>
    <col min="5" max="6" width="24.140625" customWidth="1"/>
    <col min="7" max="7" width="19.28515625" customWidth="1"/>
    <col min="8" max="10" width="19.85546875" customWidth="1"/>
    <col min="11" max="11" width="14.5703125" customWidth="1"/>
    <col min="12" max="13" width="19.85546875" customWidth="1"/>
    <col min="14" max="29" width="14.5703125" customWidth="1"/>
  </cols>
  <sheetData>
    <row r="1" spans="1:29" ht="26.25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</row>
    <row r="2" spans="1:29" ht="44.25" customHeight="1">
      <c r="A2" s="1"/>
      <c r="B2" s="437" t="s">
        <v>342</v>
      </c>
      <c r="C2" s="395"/>
      <c r="D2" s="395"/>
      <c r="E2" s="383"/>
      <c r="F2" s="35"/>
      <c r="G2" s="35"/>
      <c r="H2" s="35"/>
      <c r="I2" s="380"/>
      <c r="J2" s="35"/>
      <c r="K2" s="35"/>
      <c r="L2" s="35"/>
      <c r="M2" s="35"/>
      <c r="N2" s="35"/>
      <c r="O2" s="35"/>
      <c r="P2" s="35"/>
      <c r="Q2" s="35"/>
      <c r="R2" s="35"/>
      <c r="S2" s="35"/>
      <c r="T2" s="380"/>
      <c r="U2" s="380"/>
      <c r="V2" s="380"/>
      <c r="W2" s="380"/>
      <c r="X2" s="380"/>
      <c r="Y2" s="380"/>
      <c r="Z2" s="380"/>
      <c r="AA2" s="380"/>
      <c r="AB2" s="380"/>
      <c r="AC2" s="380"/>
    </row>
    <row r="3" spans="1:29" ht="26.25" customHeight="1">
      <c r="A3" s="380"/>
      <c r="B3" s="433" t="s">
        <v>292</v>
      </c>
      <c r="C3" s="395"/>
      <c r="D3" s="395"/>
      <c r="E3" s="395"/>
      <c r="F3" s="395"/>
      <c r="G3" s="395"/>
      <c r="H3" s="383"/>
      <c r="I3" s="35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</row>
    <row r="4" spans="1:29" ht="50.25" customHeight="1">
      <c r="A4" s="1"/>
      <c r="B4" s="80" t="s">
        <v>293</v>
      </c>
      <c r="C4" s="80" t="s">
        <v>294</v>
      </c>
      <c r="D4" s="80" t="s">
        <v>343</v>
      </c>
      <c r="E4" s="80" t="s">
        <v>344</v>
      </c>
      <c r="F4" s="81" t="s">
        <v>332</v>
      </c>
      <c r="G4" s="80" t="s">
        <v>301</v>
      </c>
      <c r="H4" s="80" t="s">
        <v>302</v>
      </c>
      <c r="I4" s="35"/>
      <c r="J4" s="35"/>
      <c r="K4" s="35"/>
      <c r="L4" s="35"/>
      <c r="M4" s="35"/>
      <c r="N4" s="35"/>
      <c r="O4" s="35"/>
      <c r="P4" s="35"/>
      <c r="Q4" s="380"/>
      <c r="R4" s="380"/>
      <c r="S4" s="380"/>
      <c r="T4" s="380"/>
      <c r="U4" s="380"/>
      <c r="V4" s="380"/>
      <c r="W4" s="380"/>
      <c r="X4" s="380"/>
      <c r="Y4" s="380"/>
      <c r="Z4" s="380"/>
    </row>
    <row r="5" spans="1:29" ht="26.25" customHeight="1">
      <c r="A5" s="2"/>
      <c r="B5" s="69" t="s">
        <v>303</v>
      </c>
      <c r="C5" s="76">
        <v>31</v>
      </c>
      <c r="D5" s="70">
        <f>C135</f>
        <v>10.523809523809524</v>
      </c>
      <c r="E5" s="293">
        <v>7</v>
      </c>
      <c r="F5" s="294">
        <v>0.32</v>
      </c>
      <c r="G5" s="82">
        <f>(D5*E5*F5)</f>
        <v>23.573333333333334</v>
      </c>
      <c r="H5" s="82">
        <f>G5*C5</f>
        <v>730.77333333333331</v>
      </c>
      <c r="I5" s="35"/>
      <c r="J5" s="35"/>
      <c r="K5" s="35"/>
      <c r="L5" s="35"/>
      <c r="M5" s="35"/>
      <c r="N5" s="35"/>
      <c r="O5" s="35"/>
      <c r="P5" s="35"/>
      <c r="Q5" s="380"/>
      <c r="R5" s="380"/>
      <c r="S5" s="380"/>
      <c r="T5" s="380"/>
      <c r="U5" s="380"/>
      <c r="V5" s="380"/>
      <c r="W5" s="380"/>
      <c r="X5" s="380"/>
      <c r="Y5" s="380"/>
      <c r="Z5" s="380"/>
    </row>
    <row r="6" spans="1:29" ht="26.25" customHeight="1">
      <c r="A6" s="2"/>
      <c r="B6" s="69" t="s">
        <v>304</v>
      </c>
      <c r="C6" s="76">
        <v>28</v>
      </c>
      <c r="D6" s="70">
        <f>D5*1.02</f>
        <v>10.734285714285715</v>
      </c>
      <c r="E6" s="293">
        <v>7</v>
      </c>
      <c r="F6" s="294">
        <v>0.32</v>
      </c>
      <c r="G6" s="82">
        <f>D6*E6*F6</f>
        <v>24.044800000000002</v>
      </c>
      <c r="H6" s="82">
        <f t="shared" ref="H5:H16" si="0">G6*C6</f>
        <v>673.25440000000003</v>
      </c>
      <c r="I6" s="83"/>
      <c r="J6" s="83"/>
      <c r="K6" s="83"/>
      <c r="L6" s="83"/>
      <c r="M6" s="83"/>
      <c r="N6" s="83"/>
      <c r="O6" s="83"/>
      <c r="P6" s="83"/>
      <c r="Q6" s="380"/>
      <c r="R6" s="380"/>
      <c r="S6" s="380"/>
      <c r="T6" s="380"/>
      <c r="U6" s="380"/>
      <c r="V6" s="380"/>
      <c r="W6" s="380"/>
      <c r="X6" s="380"/>
      <c r="Y6" s="380"/>
      <c r="Z6" s="380"/>
    </row>
    <row r="7" spans="1:29" ht="34.5" customHeight="1">
      <c r="A7" s="2"/>
      <c r="B7" s="69" t="s">
        <v>305</v>
      </c>
      <c r="C7" s="76">
        <v>31</v>
      </c>
      <c r="D7" s="70">
        <f t="shared" ref="D7:D16" si="1">D6*1.02</f>
        <v>10.948971428571429</v>
      </c>
      <c r="E7" s="293">
        <v>7</v>
      </c>
      <c r="F7" s="294">
        <v>0.36</v>
      </c>
      <c r="G7" s="82">
        <f t="shared" ref="G6:G16" si="2">D7*E7*F7</f>
        <v>27.591408000000001</v>
      </c>
      <c r="H7" s="82">
        <f t="shared" si="0"/>
        <v>855.33364800000004</v>
      </c>
      <c r="I7" s="85"/>
      <c r="J7" s="85"/>
      <c r="K7" s="85"/>
      <c r="L7" s="85"/>
      <c r="M7" s="85"/>
      <c r="N7" s="85"/>
      <c r="O7" s="83"/>
      <c r="P7" s="83"/>
      <c r="Q7" s="380"/>
      <c r="R7" s="380"/>
      <c r="S7" s="380"/>
      <c r="T7" s="380"/>
      <c r="U7" s="380"/>
      <c r="V7" s="380"/>
      <c r="W7" s="380"/>
      <c r="X7" s="380"/>
      <c r="Y7" s="380"/>
      <c r="Z7" s="380"/>
    </row>
    <row r="8" spans="1:29" ht="26.25" customHeight="1">
      <c r="A8" s="2"/>
      <c r="B8" s="69" t="s">
        <v>306</v>
      </c>
      <c r="C8" s="76">
        <v>30</v>
      </c>
      <c r="D8" s="70">
        <f t="shared" si="1"/>
        <v>11.167950857142857</v>
      </c>
      <c r="E8" s="293">
        <v>4</v>
      </c>
      <c r="F8" s="294">
        <v>0.2</v>
      </c>
      <c r="G8" s="82">
        <f t="shared" si="2"/>
        <v>8.934360685714287</v>
      </c>
      <c r="H8" s="82">
        <f t="shared" si="0"/>
        <v>268.03082057142859</v>
      </c>
      <c r="I8" s="83"/>
      <c r="J8" s="83"/>
      <c r="K8" s="83"/>
      <c r="L8" s="83"/>
      <c r="M8" s="83"/>
      <c r="N8" s="83"/>
      <c r="O8" s="83"/>
      <c r="P8" s="83"/>
      <c r="Q8" s="380"/>
      <c r="R8" s="380"/>
      <c r="S8" s="380"/>
      <c r="T8" s="380"/>
      <c r="U8" s="380"/>
      <c r="V8" s="380"/>
      <c r="W8" s="380"/>
      <c r="X8" s="380"/>
      <c r="Y8" s="380"/>
      <c r="Z8" s="380"/>
    </row>
    <row r="9" spans="1:29" ht="26.25" customHeight="1">
      <c r="A9" s="2"/>
      <c r="B9" s="69" t="s">
        <v>307</v>
      </c>
      <c r="C9" s="76">
        <v>31</v>
      </c>
      <c r="D9" s="70">
        <f t="shared" si="1"/>
        <v>11.391309874285716</v>
      </c>
      <c r="E9" s="293">
        <v>4</v>
      </c>
      <c r="F9" s="294">
        <v>0.2</v>
      </c>
      <c r="G9" s="82">
        <f t="shared" si="2"/>
        <v>9.1130478994285724</v>
      </c>
      <c r="H9" s="82">
        <f t="shared" si="0"/>
        <v>282.50448488228574</v>
      </c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</row>
    <row r="10" spans="1:29" ht="26.25" customHeight="1">
      <c r="A10" s="2"/>
      <c r="B10" s="69" t="s">
        <v>308</v>
      </c>
      <c r="C10" s="76">
        <v>30</v>
      </c>
      <c r="D10" s="70">
        <f t="shared" si="1"/>
        <v>11.619136071771431</v>
      </c>
      <c r="E10" s="293">
        <v>4</v>
      </c>
      <c r="F10" s="294">
        <v>0.2</v>
      </c>
      <c r="G10" s="82">
        <f t="shared" si="2"/>
        <v>9.2953088574171456</v>
      </c>
      <c r="H10" s="82">
        <f t="shared" si="0"/>
        <v>278.85926572251435</v>
      </c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</row>
    <row r="11" spans="1:29" ht="26.25" customHeight="1">
      <c r="A11" s="2"/>
      <c r="B11" s="69" t="s">
        <v>309</v>
      </c>
      <c r="C11" s="76">
        <v>31</v>
      </c>
      <c r="D11" s="70">
        <f t="shared" si="1"/>
        <v>11.851518793206859</v>
      </c>
      <c r="E11" s="293">
        <v>7</v>
      </c>
      <c r="F11" s="294">
        <v>0.36</v>
      </c>
      <c r="G11" s="82">
        <f t="shared" si="2"/>
        <v>29.86582735888128</v>
      </c>
      <c r="H11" s="82">
        <f t="shared" si="0"/>
        <v>925.84064812531972</v>
      </c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</row>
    <row r="12" spans="1:29" ht="26.25" customHeight="1">
      <c r="A12" s="2"/>
      <c r="B12" s="69" t="s">
        <v>310</v>
      </c>
      <c r="C12" s="76">
        <v>31</v>
      </c>
      <c r="D12" s="70">
        <f t="shared" si="1"/>
        <v>12.088549169070996</v>
      </c>
      <c r="E12" s="293">
        <v>4</v>
      </c>
      <c r="F12" s="294">
        <v>0.2</v>
      </c>
      <c r="G12" s="82">
        <f t="shared" si="2"/>
        <v>9.6708393352567974</v>
      </c>
      <c r="H12" s="82">
        <f t="shared" si="0"/>
        <v>299.79601939296072</v>
      </c>
      <c r="I12" s="79"/>
      <c r="J12" s="79"/>
      <c r="K12" s="79"/>
      <c r="L12" s="79"/>
      <c r="M12" s="79"/>
      <c r="N12" s="79"/>
      <c r="O12" s="79"/>
      <c r="P12" s="79"/>
      <c r="Q12" s="380"/>
      <c r="R12" s="380"/>
      <c r="S12" s="380"/>
      <c r="T12" s="380"/>
      <c r="U12" s="380"/>
      <c r="V12" s="380"/>
      <c r="W12" s="380"/>
      <c r="X12" s="380"/>
      <c r="Y12" s="380"/>
      <c r="Z12" s="380"/>
    </row>
    <row r="13" spans="1:29" ht="26.25" customHeight="1">
      <c r="A13" s="2"/>
      <c r="B13" s="69" t="s">
        <v>311</v>
      </c>
      <c r="C13" s="76">
        <v>30</v>
      </c>
      <c r="D13" s="70">
        <f t="shared" si="1"/>
        <v>12.330320152452416</v>
      </c>
      <c r="E13" s="293">
        <v>7</v>
      </c>
      <c r="F13" s="294">
        <v>0.32</v>
      </c>
      <c r="G13" s="82">
        <f t="shared" si="2"/>
        <v>27.61991714149341</v>
      </c>
      <c r="H13" s="82">
        <f t="shared" si="0"/>
        <v>828.59751424480226</v>
      </c>
      <c r="I13" s="79"/>
      <c r="J13" s="79"/>
      <c r="K13" s="79"/>
      <c r="L13" s="79"/>
      <c r="M13" s="79"/>
      <c r="N13" s="79"/>
      <c r="O13" s="79"/>
      <c r="P13" s="79"/>
      <c r="Q13" s="380"/>
      <c r="R13" s="380"/>
      <c r="S13" s="380"/>
      <c r="T13" s="380"/>
      <c r="U13" s="380"/>
      <c r="V13" s="380"/>
      <c r="W13" s="380"/>
      <c r="X13" s="380"/>
      <c r="Y13" s="380"/>
      <c r="Z13" s="380"/>
    </row>
    <row r="14" spans="1:29" ht="26.25" customHeight="1">
      <c r="A14" s="2"/>
      <c r="B14" s="69" t="s">
        <v>312</v>
      </c>
      <c r="C14" s="76">
        <v>31</v>
      </c>
      <c r="D14" s="70">
        <f t="shared" si="1"/>
        <v>12.576926555501464</v>
      </c>
      <c r="E14" s="293">
        <v>7</v>
      </c>
      <c r="F14" s="294">
        <v>0.36</v>
      </c>
      <c r="G14" s="82">
        <f t="shared" si="2"/>
        <v>31.693854919863689</v>
      </c>
      <c r="H14" s="82">
        <f t="shared" si="0"/>
        <v>982.50950251577433</v>
      </c>
      <c r="I14" s="79"/>
      <c r="J14" s="79"/>
      <c r="K14" s="79"/>
      <c r="L14" s="79"/>
      <c r="M14" s="79"/>
      <c r="N14" s="79"/>
      <c r="O14" s="79"/>
      <c r="P14" s="79"/>
      <c r="Q14" s="380"/>
      <c r="R14" s="380"/>
      <c r="S14" s="380"/>
      <c r="T14" s="380"/>
      <c r="U14" s="380"/>
      <c r="V14" s="380"/>
      <c r="W14" s="380"/>
      <c r="X14" s="380"/>
      <c r="Y14" s="380"/>
      <c r="Z14" s="380"/>
    </row>
    <row r="15" spans="1:29" ht="26.25" customHeight="1">
      <c r="A15" s="2"/>
      <c r="B15" s="69" t="s">
        <v>313</v>
      </c>
      <c r="C15" s="76">
        <v>30</v>
      </c>
      <c r="D15" s="70">
        <f t="shared" si="1"/>
        <v>12.828465086611493</v>
      </c>
      <c r="E15" s="293">
        <v>7</v>
      </c>
      <c r="F15" s="294">
        <v>0.36</v>
      </c>
      <c r="G15" s="82">
        <f t="shared" si="2"/>
        <v>32.32773201826096</v>
      </c>
      <c r="H15" s="82">
        <f t="shared" si="0"/>
        <v>969.83196054782877</v>
      </c>
      <c r="I15" s="79"/>
      <c r="J15" s="79"/>
      <c r="K15" s="79"/>
      <c r="L15" s="79"/>
      <c r="M15" s="79"/>
      <c r="N15" s="79"/>
      <c r="O15" s="79"/>
      <c r="P15" s="79"/>
      <c r="Q15" s="380"/>
      <c r="R15" s="380"/>
      <c r="S15" s="380"/>
      <c r="T15" s="380"/>
      <c r="U15" s="380"/>
      <c r="V15" s="380"/>
      <c r="W15" s="380"/>
      <c r="X15" s="380"/>
      <c r="Y15" s="380"/>
      <c r="Z15" s="380"/>
    </row>
    <row r="16" spans="1:29" ht="26.25" customHeight="1">
      <c r="A16" s="2"/>
      <c r="B16" s="69" t="s">
        <v>314</v>
      </c>
      <c r="C16" s="76">
        <v>31</v>
      </c>
      <c r="D16" s="70">
        <f t="shared" si="1"/>
        <v>13.085034388343722</v>
      </c>
      <c r="E16" s="293">
        <v>7</v>
      </c>
      <c r="F16" s="294">
        <v>0.36</v>
      </c>
      <c r="G16" s="82">
        <f t="shared" si="2"/>
        <v>32.974286658626177</v>
      </c>
      <c r="H16" s="82">
        <f t="shared" si="0"/>
        <v>1022.2028864174115</v>
      </c>
      <c r="I16" s="79"/>
      <c r="J16" s="79"/>
      <c r="K16" s="79"/>
      <c r="L16" s="79"/>
      <c r="M16" s="79"/>
      <c r="N16" s="79"/>
      <c r="O16" s="79"/>
      <c r="P16" s="79"/>
      <c r="Q16" s="380"/>
      <c r="R16" s="380"/>
      <c r="S16" s="380"/>
      <c r="T16" s="380"/>
      <c r="U16" s="380"/>
      <c r="V16" s="380"/>
      <c r="W16" s="380"/>
      <c r="X16" s="380"/>
      <c r="Y16" s="380"/>
      <c r="Z16" s="380"/>
    </row>
    <row r="17" spans="1:29" ht="26.25" customHeight="1">
      <c r="A17" s="380"/>
      <c r="B17" s="380"/>
      <c r="C17" s="380"/>
      <c r="D17" s="380"/>
      <c r="E17" s="380"/>
      <c r="F17" s="380"/>
      <c r="G17" s="296" t="s">
        <v>333</v>
      </c>
      <c r="H17" s="326">
        <f>SUM(H5:H16)</f>
        <v>8117.5344837536595</v>
      </c>
      <c r="I17" s="380"/>
      <c r="J17" s="380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</row>
    <row r="18" spans="1:29" ht="26.25" customHeight="1">
      <c r="A18" s="380"/>
      <c r="B18" s="380"/>
      <c r="C18" s="380"/>
      <c r="D18" s="380"/>
      <c r="E18" s="380"/>
      <c r="F18" s="380"/>
      <c r="G18" s="85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</row>
    <row r="19" spans="1:29" ht="26.25" customHeight="1">
      <c r="A19" s="380"/>
      <c r="B19" s="433" t="s">
        <v>320</v>
      </c>
      <c r="C19" s="395"/>
      <c r="D19" s="395"/>
      <c r="E19" s="395"/>
      <c r="F19" s="395"/>
      <c r="G19" s="395"/>
      <c r="H19" s="383"/>
      <c r="I19" s="35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</row>
    <row r="20" spans="1:29" ht="43.5" customHeight="1">
      <c r="A20" s="380"/>
      <c r="B20" s="80" t="s">
        <v>293</v>
      </c>
      <c r="C20" s="80" t="s">
        <v>294</v>
      </c>
      <c r="D20" s="80" t="s">
        <v>343</v>
      </c>
      <c r="E20" s="80" t="s">
        <v>344</v>
      </c>
      <c r="F20" s="81" t="s">
        <v>332</v>
      </c>
      <c r="G20" s="80" t="s">
        <v>301</v>
      </c>
      <c r="H20" s="80" t="s">
        <v>302</v>
      </c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</row>
    <row r="21" spans="1:29" ht="26.25" customHeight="1">
      <c r="A21" s="380"/>
      <c r="B21" s="69" t="s">
        <v>303</v>
      </c>
      <c r="C21" s="76">
        <v>31</v>
      </c>
      <c r="D21" s="70">
        <f>D16*1.02</f>
        <v>13.346735076110596</v>
      </c>
      <c r="E21" s="293">
        <v>7</v>
      </c>
      <c r="F21" s="294">
        <v>0.32</v>
      </c>
      <c r="G21" s="295">
        <f>(D21*E21*F21)</f>
        <v>29.896686570487738</v>
      </c>
      <c r="H21" s="295">
        <f t="shared" ref="H21:H32" si="3">G21*C21</f>
        <v>926.79728368511985</v>
      </c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</row>
    <row r="22" spans="1:29" ht="26.25" customHeight="1">
      <c r="A22" s="380"/>
      <c r="B22" s="69" t="s">
        <v>304</v>
      </c>
      <c r="C22" s="76">
        <v>28</v>
      </c>
      <c r="D22" s="70">
        <f>D21*1.02</f>
        <v>13.613669777632808</v>
      </c>
      <c r="E22" s="293">
        <v>7</v>
      </c>
      <c r="F22" s="294">
        <v>0.32</v>
      </c>
      <c r="G22" s="295">
        <f t="shared" ref="G22:G32" si="4">D22*E22*F22</f>
        <v>30.494620301897491</v>
      </c>
      <c r="H22" s="295">
        <f t="shared" si="3"/>
        <v>853.84936845312973</v>
      </c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</row>
    <row r="23" spans="1:29" ht="26.25" customHeight="1">
      <c r="A23" s="380"/>
      <c r="B23" s="69" t="s">
        <v>305</v>
      </c>
      <c r="C23" s="76">
        <v>31</v>
      </c>
      <c r="D23" s="70">
        <f t="shared" ref="D23:D32" si="5">D22*1.02</f>
        <v>13.885943173185463</v>
      </c>
      <c r="E23" s="293">
        <v>7</v>
      </c>
      <c r="F23" s="294">
        <v>0.36</v>
      </c>
      <c r="G23" s="295">
        <f t="shared" si="4"/>
        <v>34.992576796427365</v>
      </c>
      <c r="H23" s="295">
        <f t="shared" si="3"/>
        <v>1084.7698806892483</v>
      </c>
      <c r="I23" s="380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</row>
    <row r="24" spans="1:29" ht="26.25" customHeight="1">
      <c r="A24" s="380"/>
      <c r="B24" s="69" t="s">
        <v>306</v>
      </c>
      <c r="C24" s="76">
        <v>30</v>
      </c>
      <c r="D24" s="70">
        <f t="shared" si="5"/>
        <v>14.163662036649173</v>
      </c>
      <c r="E24" s="293">
        <v>4</v>
      </c>
      <c r="F24" s="294">
        <v>0.2</v>
      </c>
      <c r="G24" s="295">
        <f t="shared" si="4"/>
        <v>11.330929629319339</v>
      </c>
      <c r="H24" s="295">
        <f t="shared" si="3"/>
        <v>339.92788887958017</v>
      </c>
      <c r="I24" s="380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</row>
    <row r="25" spans="1:29" ht="26.25" customHeight="1">
      <c r="A25" s="380"/>
      <c r="B25" s="69" t="s">
        <v>307</v>
      </c>
      <c r="C25" s="76">
        <v>31</v>
      </c>
      <c r="D25" s="70">
        <f t="shared" si="5"/>
        <v>14.446935277382156</v>
      </c>
      <c r="E25" s="293">
        <v>4</v>
      </c>
      <c r="F25" s="294">
        <v>0.2</v>
      </c>
      <c r="G25" s="295">
        <f t="shared" si="4"/>
        <v>11.557548221905726</v>
      </c>
      <c r="H25" s="295">
        <f t="shared" si="3"/>
        <v>358.28399487907751</v>
      </c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</row>
    <row r="26" spans="1:29" ht="26.25" customHeight="1">
      <c r="A26" s="380"/>
      <c r="B26" s="69" t="s">
        <v>308</v>
      </c>
      <c r="C26" s="76">
        <v>30</v>
      </c>
      <c r="D26" s="70">
        <f t="shared" si="5"/>
        <v>14.7358739829298</v>
      </c>
      <c r="E26" s="293">
        <v>4</v>
      </c>
      <c r="F26" s="294">
        <v>0.2</v>
      </c>
      <c r="G26" s="295">
        <f t="shared" si="4"/>
        <v>11.788699186343841</v>
      </c>
      <c r="H26" s="295">
        <f t="shared" si="3"/>
        <v>353.66097559031522</v>
      </c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</row>
    <row r="27" spans="1:29" ht="26.25" customHeight="1">
      <c r="A27" s="380"/>
      <c r="B27" s="69" t="s">
        <v>309</v>
      </c>
      <c r="C27" s="76">
        <v>31</v>
      </c>
      <c r="D27" s="70">
        <f t="shared" si="5"/>
        <v>15.030591462588395</v>
      </c>
      <c r="E27" s="293">
        <v>7</v>
      </c>
      <c r="F27" s="294">
        <v>0.36</v>
      </c>
      <c r="G27" s="295">
        <f t="shared" si="4"/>
        <v>37.877090485722753</v>
      </c>
      <c r="H27" s="295">
        <f t="shared" si="3"/>
        <v>1174.1898050574055</v>
      </c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</row>
    <row r="28" spans="1:29" ht="26.25" customHeight="1">
      <c r="A28" s="380"/>
      <c r="B28" s="69" t="s">
        <v>310</v>
      </c>
      <c r="C28" s="76">
        <v>31</v>
      </c>
      <c r="D28" s="70">
        <f t="shared" si="5"/>
        <v>15.331203291840163</v>
      </c>
      <c r="E28" s="293">
        <v>4</v>
      </c>
      <c r="F28" s="294">
        <v>0.2</v>
      </c>
      <c r="G28" s="295">
        <f t="shared" si="4"/>
        <v>12.26496263347213</v>
      </c>
      <c r="H28" s="295">
        <f t="shared" si="3"/>
        <v>380.21384163763605</v>
      </c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</row>
    <row r="29" spans="1:29" ht="26.25" customHeight="1">
      <c r="A29" s="380"/>
      <c r="B29" s="69" t="s">
        <v>311</v>
      </c>
      <c r="C29" s="76">
        <v>30</v>
      </c>
      <c r="D29" s="70">
        <f t="shared" si="5"/>
        <v>15.637827357676967</v>
      </c>
      <c r="E29" s="293">
        <v>7</v>
      </c>
      <c r="F29" s="294">
        <v>0.32</v>
      </c>
      <c r="G29" s="295">
        <f t="shared" si="4"/>
        <v>35.028733281196409</v>
      </c>
      <c r="H29" s="295">
        <f t="shared" si="3"/>
        <v>1050.8619984358922</v>
      </c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</row>
    <row r="30" spans="1:29" ht="26.25" customHeight="1">
      <c r="A30" s="380"/>
      <c r="B30" s="69" t="s">
        <v>312</v>
      </c>
      <c r="C30" s="76">
        <v>31</v>
      </c>
      <c r="D30" s="70">
        <f t="shared" si="5"/>
        <v>15.950583904830506</v>
      </c>
      <c r="E30" s="293">
        <v>7</v>
      </c>
      <c r="F30" s="294">
        <v>0.36</v>
      </c>
      <c r="G30" s="295">
        <f t="shared" si="4"/>
        <v>40.195471440172874</v>
      </c>
      <c r="H30" s="295">
        <f t="shared" si="3"/>
        <v>1246.059614645359</v>
      </c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</row>
    <row r="31" spans="1:29" ht="26.25" customHeight="1">
      <c r="A31" s="380"/>
      <c r="B31" s="69" t="s">
        <v>313</v>
      </c>
      <c r="C31" s="76">
        <v>30</v>
      </c>
      <c r="D31" s="70">
        <f t="shared" si="5"/>
        <v>16.269595582927117</v>
      </c>
      <c r="E31" s="293">
        <v>7</v>
      </c>
      <c r="F31" s="294">
        <v>0.36</v>
      </c>
      <c r="G31" s="295">
        <f t="shared" si="4"/>
        <v>40.999380868976338</v>
      </c>
      <c r="H31" s="295">
        <f t="shared" si="3"/>
        <v>1229.9814260692901</v>
      </c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</row>
    <row r="32" spans="1:29" ht="26.25" customHeight="1">
      <c r="A32" s="380"/>
      <c r="B32" s="69" t="s">
        <v>314</v>
      </c>
      <c r="C32" s="76">
        <v>31</v>
      </c>
      <c r="D32" s="70">
        <f t="shared" si="5"/>
        <v>16.594987494585659</v>
      </c>
      <c r="E32" s="293">
        <v>7</v>
      </c>
      <c r="F32" s="294">
        <v>0.36</v>
      </c>
      <c r="G32" s="295">
        <f t="shared" si="4"/>
        <v>41.819368486355856</v>
      </c>
      <c r="H32" s="295">
        <f t="shared" si="3"/>
        <v>1296.4004230770315</v>
      </c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</row>
    <row r="33" spans="1:29" ht="26.25" customHeight="1">
      <c r="A33" s="380"/>
      <c r="B33" s="380"/>
      <c r="C33" s="380"/>
      <c r="D33" s="380"/>
      <c r="E33" s="380"/>
      <c r="F33" s="380"/>
      <c r="G33" s="296" t="s">
        <v>334</v>
      </c>
      <c r="H33" s="297">
        <f>SUM(H21:H32)</f>
        <v>10294.996501099084</v>
      </c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</row>
    <row r="34" spans="1:29" ht="26.25" customHeight="1">
      <c r="A34" s="380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</row>
    <row r="35" spans="1:29" ht="26.25" customHeight="1">
      <c r="A35" s="380"/>
      <c r="B35" s="433" t="s">
        <v>323</v>
      </c>
      <c r="C35" s="395"/>
      <c r="D35" s="395"/>
      <c r="E35" s="395"/>
      <c r="F35" s="395"/>
      <c r="G35" s="395"/>
      <c r="H35" s="383"/>
      <c r="I35" s="35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</row>
    <row r="36" spans="1:29" ht="41.25" customHeight="1">
      <c r="A36" s="380"/>
      <c r="B36" s="80" t="s">
        <v>293</v>
      </c>
      <c r="C36" s="80" t="s">
        <v>294</v>
      </c>
      <c r="D36" s="80" t="s">
        <v>343</v>
      </c>
      <c r="E36" s="80" t="s">
        <v>344</v>
      </c>
      <c r="F36" s="81" t="s">
        <v>332</v>
      </c>
      <c r="G36" s="80" t="s">
        <v>301</v>
      </c>
      <c r="H36" s="80" t="s">
        <v>302</v>
      </c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</row>
    <row r="37" spans="1:29" ht="26.25" customHeight="1">
      <c r="A37" s="380"/>
      <c r="B37" s="69" t="s">
        <v>303</v>
      </c>
      <c r="C37" s="76">
        <v>31</v>
      </c>
      <c r="D37" s="70">
        <f>D32*1.02</f>
        <v>16.926887244477374</v>
      </c>
      <c r="E37" s="293">
        <v>7</v>
      </c>
      <c r="F37" s="294">
        <v>0.32</v>
      </c>
      <c r="G37" s="295">
        <f>(D37*E37*F37)</f>
        <v>37.916227427629323</v>
      </c>
      <c r="H37" s="295">
        <f t="shared" ref="H37:H48" si="6">G37*C37</f>
        <v>1175.403050256509</v>
      </c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</row>
    <row r="38" spans="1:29" ht="26.25" customHeight="1">
      <c r="A38" s="380"/>
      <c r="B38" s="69" t="s">
        <v>304</v>
      </c>
      <c r="C38" s="76">
        <v>28</v>
      </c>
      <c r="D38" s="70">
        <f>D37*1.02</f>
        <v>17.26542498936692</v>
      </c>
      <c r="E38" s="293">
        <v>7</v>
      </c>
      <c r="F38" s="294">
        <v>0.32</v>
      </c>
      <c r="G38" s="295">
        <f t="shared" ref="G38:G48" si="7">D38*E38*F38</f>
        <v>38.674551976181903</v>
      </c>
      <c r="H38" s="295">
        <f t="shared" si="6"/>
        <v>1082.8874553330934</v>
      </c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</row>
    <row r="39" spans="1:29" ht="26.25" customHeight="1">
      <c r="A39" s="380"/>
      <c r="B39" s="69" t="s">
        <v>305</v>
      </c>
      <c r="C39" s="76">
        <v>31</v>
      </c>
      <c r="D39" s="70">
        <f t="shared" ref="D39:D48" si="8">D38*1.02</f>
        <v>17.61073348915426</v>
      </c>
      <c r="E39" s="293">
        <v>7</v>
      </c>
      <c r="F39" s="294">
        <v>0.36</v>
      </c>
      <c r="G39" s="295">
        <f t="shared" si="7"/>
        <v>44.379048392668736</v>
      </c>
      <c r="H39" s="295">
        <f t="shared" si="6"/>
        <v>1375.7505001727309</v>
      </c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</row>
    <row r="40" spans="1:29" ht="26.25" customHeight="1">
      <c r="A40" s="380"/>
      <c r="B40" s="69" t="s">
        <v>306</v>
      </c>
      <c r="C40" s="76">
        <v>30</v>
      </c>
      <c r="D40" s="70">
        <f t="shared" si="8"/>
        <v>17.962948158937344</v>
      </c>
      <c r="E40" s="293">
        <v>4</v>
      </c>
      <c r="F40" s="294">
        <v>0.2</v>
      </c>
      <c r="G40" s="295">
        <f t="shared" si="7"/>
        <v>14.370358527149875</v>
      </c>
      <c r="H40" s="295">
        <f t="shared" si="6"/>
        <v>431.11075581449626</v>
      </c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</row>
    <row r="41" spans="1:29" ht="26.25" customHeight="1">
      <c r="A41" s="380"/>
      <c r="B41" s="69" t="s">
        <v>307</v>
      </c>
      <c r="C41" s="76">
        <v>31</v>
      </c>
      <c r="D41" s="70">
        <f t="shared" si="8"/>
        <v>18.32220712211609</v>
      </c>
      <c r="E41" s="293">
        <v>4</v>
      </c>
      <c r="F41" s="294">
        <v>0.2</v>
      </c>
      <c r="G41" s="295">
        <f t="shared" si="7"/>
        <v>14.657765697692874</v>
      </c>
      <c r="H41" s="295">
        <f t="shared" si="6"/>
        <v>454.39073662847909</v>
      </c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</row>
    <row r="42" spans="1:29" ht="26.25" customHeight="1">
      <c r="A42" s="380"/>
      <c r="B42" s="69" t="s">
        <v>308</v>
      </c>
      <c r="C42" s="76">
        <v>30</v>
      </c>
      <c r="D42" s="70">
        <f t="shared" si="8"/>
        <v>18.688651264558413</v>
      </c>
      <c r="E42" s="293">
        <v>4</v>
      </c>
      <c r="F42" s="294">
        <v>0.2</v>
      </c>
      <c r="G42" s="295">
        <f t="shared" si="7"/>
        <v>14.950921011646731</v>
      </c>
      <c r="H42" s="295">
        <f t="shared" si="6"/>
        <v>448.52763034940193</v>
      </c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</row>
    <row r="43" spans="1:29" ht="26.25" customHeight="1">
      <c r="A43" s="380"/>
      <c r="B43" s="69" t="s">
        <v>309</v>
      </c>
      <c r="C43" s="76">
        <v>31</v>
      </c>
      <c r="D43" s="70">
        <f t="shared" si="8"/>
        <v>19.062424289849581</v>
      </c>
      <c r="E43" s="293">
        <v>7</v>
      </c>
      <c r="F43" s="294">
        <v>0.36</v>
      </c>
      <c r="G43" s="295">
        <f t="shared" si="7"/>
        <v>48.037309210420936</v>
      </c>
      <c r="H43" s="295">
        <f t="shared" si="6"/>
        <v>1489.156585523049</v>
      </c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</row>
    <row r="44" spans="1:29" ht="26.25" customHeight="1">
      <c r="A44" s="380"/>
      <c r="B44" s="69" t="s">
        <v>310</v>
      </c>
      <c r="C44" s="76">
        <v>31</v>
      </c>
      <c r="D44" s="70">
        <f t="shared" si="8"/>
        <v>19.443672775646572</v>
      </c>
      <c r="E44" s="293">
        <v>4</v>
      </c>
      <c r="F44" s="294">
        <v>0.2</v>
      </c>
      <c r="G44" s="295">
        <f t="shared" si="7"/>
        <v>15.554938220517258</v>
      </c>
      <c r="H44" s="295">
        <f t="shared" si="6"/>
        <v>482.20308483603498</v>
      </c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</row>
    <row r="45" spans="1:29" ht="26.25" customHeight="1">
      <c r="A45" s="380"/>
      <c r="B45" s="69" t="s">
        <v>311</v>
      </c>
      <c r="C45" s="76">
        <v>30</v>
      </c>
      <c r="D45" s="70">
        <f t="shared" si="8"/>
        <v>19.832546231159505</v>
      </c>
      <c r="E45" s="293">
        <v>7</v>
      </c>
      <c r="F45" s="294">
        <v>0.32</v>
      </c>
      <c r="G45" s="295">
        <f t="shared" si="7"/>
        <v>44.424903557797286</v>
      </c>
      <c r="H45" s="295">
        <f t="shared" si="6"/>
        <v>1332.7471067339186</v>
      </c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</row>
    <row r="46" spans="1:29" ht="26.25" customHeight="1">
      <c r="A46" s="380"/>
      <c r="B46" s="69" t="s">
        <v>312</v>
      </c>
      <c r="C46" s="76">
        <v>31</v>
      </c>
      <c r="D46" s="70">
        <f t="shared" si="8"/>
        <v>20.229197155782696</v>
      </c>
      <c r="E46" s="293">
        <v>7</v>
      </c>
      <c r="F46" s="294">
        <v>0.36</v>
      </c>
      <c r="G46" s="295">
        <f t="shared" si="7"/>
        <v>50.977576832572396</v>
      </c>
      <c r="H46" s="295">
        <f t="shared" si="6"/>
        <v>1580.3048818097443</v>
      </c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</row>
    <row r="47" spans="1:29" ht="26.25" customHeight="1">
      <c r="A47" s="380"/>
      <c r="B47" s="69" t="s">
        <v>313</v>
      </c>
      <c r="C47" s="76">
        <v>30</v>
      </c>
      <c r="D47" s="70">
        <f t="shared" si="8"/>
        <v>20.63378109889835</v>
      </c>
      <c r="E47" s="293">
        <v>7</v>
      </c>
      <c r="F47" s="294">
        <v>0.36</v>
      </c>
      <c r="G47" s="295">
        <f t="shared" si="7"/>
        <v>51.997128369223844</v>
      </c>
      <c r="H47" s="295">
        <f t="shared" si="6"/>
        <v>1559.9138510767152</v>
      </c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</row>
    <row r="48" spans="1:29" ht="26.25" customHeight="1">
      <c r="A48" s="380"/>
      <c r="B48" s="69" t="s">
        <v>314</v>
      </c>
      <c r="C48" s="76">
        <v>31</v>
      </c>
      <c r="D48" s="70">
        <f t="shared" si="8"/>
        <v>21.046456720876318</v>
      </c>
      <c r="E48" s="293">
        <v>7</v>
      </c>
      <c r="F48" s="294">
        <v>0.36</v>
      </c>
      <c r="G48" s="295">
        <f t="shared" si="7"/>
        <v>53.037070936608323</v>
      </c>
      <c r="H48" s="295">
        <f t="shared" si="6"/>
        <v>1644.1491990348579</v>
      </c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</row>
    <row r="49" spans="1:29" ht="26.25" customHeight="1">
      <c r="A49" s="380"/>
      <c r="B49" s="380"/>
      <c r="C49" s="380"/>
      <c r="D49" s="380"/>
      <c r="E49" s="380"/>
      <c r="F49" s="380"/>
      <c r="G49" s="296" t="s">
        <v>335</v>
      </c>
      <c r="H49" s="297">
        <f>SUM(H37:H48)</f>
        <v>13056.544837569032</v>
      </c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</row>
    <row r="50" spans="1:29" ht="26.25" customHeight="1">
      <c r="A50" s="380"/>
      <c r="B50" s="380"/>
      <c r="C50" s="303"/>
      <c r="D50" s="303"/>
      <c r="E50" s="303"/>
      <c r="F50" s="303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</row>
    <row r="51" spans="1:29" ht="26.25" customHeight="1">
      <c r="A51" s="380"/>
      <c r="B51" s="433" t="s">
        <v>325</v>
      </c>
      <c r="C51" s="395"/>
      <c r="D51" s="395"/>
      <c r="E51" s="395"/>
      <c r="F51" s="395"/>
      <c r="G51" s="395"/>
      <c r="H51" s="383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</row>
    <row r="52" spans="1:29" ht="26.25" customHeight="1">
      <c r="A52" s="380"/>
      <c r="B52" s="80" t="s">
        <v>293</v>
      </c>
      <c r="C52" s="80" t="s">
        <v>294</v>
      </c>
      <c r="D52" s="80" t="s">
        <v>343</v>
      </c>
      <c r="E52" s="80" t="s">
        <v>344</v>
      </c>
      <c r="F52" s="81" t="s">
        <v>332</v>
      </c>
      <c r="G52" s="80" t="s">
        <v>301</v>
      </c>
      <c r="H52" s="80" t="s">
        <v>302</v>
      </c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</row>
    <row r="53" spans="1:29" ht="26.25" customHeight="1">
      <c r="A53" s="380"/>
      <c r="B53" s="69" t="s">
        <v>303</v>
      </c>
      <c r="C53" s="76">
        <v>31</v>
      </c>
      <c r="D53" s="70">
        <f>D48*1.02</f>
        <v>21.467385855293845</v>
      </c>
      <c r="E53" s="293">
        <v>7</v>
      </c>
      <c r="F53" s="294">
        <v>0.32</v>
      </c>
      <c r="G53" s="295">
        <f>(D53*E53*F53)</f>
        <v>48.086944315858211</v>
      </c>
      <c r="H53" s="295">
        <f t="shared" ref="H53:H64" si="9">G53*C53</f>
        <v>1490.6952737916044</v>
      </c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</row>
    <row r="54" spans="1:29" ht="26.25" customHeight="1">
      <c r="A54" s="380"/>
      <c r="B54" s="69" t="s">
        <v>304</v>
      </c>
      <c r="C54" s="76">
        <v>28</v>
      </c>
      <c r="D54" s="70">
        <f>D53*1.02</f>
        <v>21.896733572399722</v>
      </c>
      <c r="E54" s="293">
        <v>7</v>
      </c>
      <c r="F54" s="294">
        <v>0.32</v>
      </c>
      <c r="G54" s="295">
        <f>D54*E54*F54</f>
        <v>49.048683202175383</v>
      </c>
      <c r="H54" s="295">
        <f t="shared" si="9"/>
        <v>1373.3631296609108</v>
      </c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</row>
    <row r="55" spans="1:29" ht="26.25" customHeight="1">
      <c r="A55" s="380"/>
      <c r="B55" s="69" t="s">
        <v>305</v>
      </c>
      <c r="C55" s="76">
        <v>31</v>
      </c>
      <c r="D55" s="70">
        <f t="shared" ref="D55:D64" si="10">D54*1.02</f>
        <v>22.334668243847716</v>
      </c>
      <c r="E55" s="293">
        <v>7</v>
      </c>
      <c r="F55" s="294">
        <v>0.36</v>
      </c>
      <c r="G55" s="295">
        <f>D55*E55*F55</f>
        <v>56.28336397449624</v>
      </c>
      <c r="H55" s="295">
        <f t="shared" si="9"/>
        <v>1744.7842832093834</v>
      </c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</row>
    <row r="56" spans="1:29" ht="26.25" customHeight="1">
      <c r="A56" s="380"/>
      <c r="B56" s="69" t="s">
        <v>306</v>
      </c>
      <c r="C56" s="76">
        <v>30</v>
      </c>
      <c r="D56" s="70">
        <f t="shared" si="10"/>
        <v>22.781361608724669</v>
      </c>
      <c r="E56" s="293">
        <v>4</v>
      </c>
      <c r="F56" s="294">
        <v>0.2</v>
      </c>
      <c r="G56" s="295">
        <f t="shared" ref="G56:G64" si="11">D56*E56*F56</f>
        <v>18.225089286979735</v>
      </c>
      <c r="H56" s="295">
        <f t="shared" si="9"/>
        <v>546.75267860939209</v>
      </c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</row>
    <row r="57" spans="1:29" ht="26.25" customHeight="1">
      <c r="A57" s="380"/>
      <c r="B57" s="69" t="s">
        <v>307</v>
      </c>
      <c r="C57" s="76">
        <v>31</v>
      </c>
      <c r="D57" s="70">
        <f t="shared" si="10"/>
        <v>23.236988840899162</v>
      </c>
      <c r="E57" s="293">
        <v>4</v>
      </c>
      <c r="F57" s="294">
        <v>0.2</v>
      </c>
      <c r="G57" s="295">
        <f t="shared" si="11"/>
        <v>18.58959107271933</v>
      </c>
      <c r="H57" s="295">
        <f t="shared" si="9"/>
        <v>576.27732325429918</v>
      </c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</row>
    <row r="58" spans="1:29" ht="26.25" customHeight="1">
      <c r="A58" s="380"/>
      <c r="B58" s="69" t="s">
        <v>308</v>
      </c>
      <c r="C58" s="76">
        <v>30</v>
      </c>
      <c r="D58" s="70">
        <f t="shared" si="10"/>
        <v>23.701728617717144</v>
      </c>
      <c r="E58" s="293">
        <v>4</v>
      </c>
      <c r="F58" s="294">
        <v>0.2</v>
      </c>
      <c r="G58" s="295">
        <f t="shared" si="11"/>
        <v>18.961382894173717</v>
      </c>
      <c r="H58" s="295">
        <f t="shared" si="9"/>
        <v>568.84148682521152</v>
      </c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</row>
    <row r="59" spans="1:29" ht="26.25" customHeight="1">
      <c r="A59" s="380"/>
      <c r="B59" s="69" t="s">
        <v>309</v>
      </c>
      <c r="C59" s="76">
        <v>31</v>
      </c>
      <c r="D59" s="70">
        <f t="shared" si="10"/>
        <v>24.175763190071489</v>
      </c>
      <c r="E59" s="293">
        <v>7</v>
      </c>
      <c r="F59" s="294">
        <v>0.36</v>
      </c>
      <c r="G59" s="295">
        <f t="shared" si="11"/>
        <v>60.922923238980154</v>
      </c>
      <c r="H59" s="295">
        <f t="shared" si="9"/>
        <v>1888.6106204083849</v>
      </c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</row>
    <row r="60" spans="1:29" ht="26.25" customHeight="1">
      <c r="A60" s="380"/>
      <c r="B60" s="69" t="s">
        <v>310</v>
      </c>
      <c r="C60" s="76">
        <v>31</v>
      </c>
      <c r="D60" s="70">
        <f t="shared" si="10"/>
        <v>24.659278453872918</v>
      </c>
      <c r="E60" s="293">
        <v>4</v>
      </c>
      <c r="F60" s="294">
        <v>0.2</v>
      </c>
      <c r="G60" s="295">
        <f t="shared" si="11"/>
        <v>19.727422763098335</v>
      </c>
      <c r="H60" s="295">
        <f t="shared" si="9"/>
        <v>611.55010565604834</v>
      </c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</row>
    <row r="61" spans="1:29" ht="26.25" customHeight="1">
      <c r="A61" s="380"/>
      <c r="B61" s="69" t="s">
        <v>311</v>
      </c>
      <c r="C61" s="76">
        <v>30</v>
      </c>
      <c r="D61" s="70">
        <f t="shared" si="10"/>
        <v>25.152464022950376</v>
      </c>
      <c r="E61" s="293">
        <v>7</v>
      </c>
      <c r="F61" s="294">
        <v>0.32</v>
      </c>
      <c r="G61" s="295">
        <f t="shared" si="11"/>
        <v>56.341519411408846</v>
      </c>
      <c r="H61" s="295">
        <f t="shared" si="9"/>
        <v>1690.2455823422654</v>
      </c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</row>
    <row r="62" spans="1:29" ht="26.25" customHeight="1">
      <c r="A62" s="380"/>
      <c r="B62" s="69" t="s">
        <v>312</v>
      </c>
      <c r="C62" s="76">
        <v>31</v>
      </c>
      <c r="D62" s="70">
        <f t="shared" si="10"/>
        <v>25.655513303409386</v>
      </c>
      <c r="E62" s="293">
        <v>7</v>
      </c>
      <c r="F62" s="294">
        <v>0.36</v>
      </c>
      <c r="G62" s="295">
        <f t="shared" si="11"/>
        <v>64.651893524591657</v>
      </c>
      <c r="H62" s="295">
        <f t="shared" si="9"/>
        <v>2004.2086992623413</v>
      </c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</row>
    <row r="63" spans="1:29" ht="26.25" customHeight="1">
      <c r="A63" s="380"/>
      <c r="B63" s="69" t="s">
        <v>313</v>
      </c>
      <c r="C63" s="76">
        <v>30</v>
      </c>
      <c r="D63" s="70">
        <f t="shared" si="10"/>
        <v>26.168623569477575</v>
      </c>
      <c r="E63" s="293">
        <v>7</v>
      </c>
      <c r="F63" s="294">
        <v>0.36</v>
      </c>
      <c r="G63" s="295">
        <f t="shared" si="11"/>
        <v>65.944931395083486</v>
      </c>
      <c r="H63" s="295">
        <f t="shared" si="9"/>
        <v>1978.3479418525046</v>
      </c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</row>
    <row r="64" spans="1:29" ht="26.25" customHeight="1">
      <c r="A64" s="380"/>
      <c r="B64" s="69" t="s">
        <v>314</v>
      </c>
      <c r="C64" s="76">
        <v>31</v>
      </c>
      <c r="D64" s="70">
        <f t="shared" si="10"/>
        <v>26.691996040867128</v>
      </c>
      <c r="E64" s="293">
        <v>7</v>
      </c>
      <c r="F64" s="294">
        <v>0.36</v>
      </c>
      <c r="G64" s="295">
        <f t="shared" si="11"/>
        <v>67.263830022985161</v>
      </c>
      <c r="H64" s="295">
        <f t="shared" si="9"/>
        <v>2085.1787307125401</v>
      </c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</row>
    <row r="65" spans="1:29" ht="26.25" customHeight="1">
      <c r="A65" s="380"/>
      <c r="B65" s="380"/>
      <c r="C65" s="380"/>
      <c r="D65" s="380"/>
      <c r="E65" s="380"/>
      <c r="F65" s="380"/>
      <c r="G65" s="296" t="s">
        <v>336</v>
      </c>
      <c r="H65" s="297">
        <f>SUM(H53:H64)</f>
        <v>16558.855855584887</v>
      </c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</row>
    <row r="66" spans="1:29" ht="26.25" customHeight="1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</row>
    <row r="67" spans="1:29" ht="26.25" customHeight="1">
      <c r="A67" s="380"/>
      <c r="B67" s="433" t="s">
        <v>327</v>
      </c>
      <c r="C67" s="395"/>
      <c r="D67" s="395"/>
      <c r="E67" s="395"/>
      <c r="F67" s="395"/>
      <c r="G67" s="395"/>
      <c r="H67" s="383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</row>
    <row r="68" spans="1:29" ht="47.25" customHeight="1">
      <c r="A68" s="380"/>
      <c r="B68" s="80" t="s">
        <v>293</v>
      </c>
      <c r="C68" s="80" t="s">
        <v>294</v>
      </c>
      <c r="D68" s="80" t="s">
        <v>343</v>
      </c>
      <c r="E68" s="80" t="s">
        <v>344</v>
      </c>
      <c r="F68" s="81" t="s">
        <v>332</v>
      </c>
      <c r="G68" s="80" t="s">
        <v>301</v>
      </c>
      <c r="H68" s="80" t="s">
        <v>302</v>
      </c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</row>
    <row r="69" spans="1:29" ht="26.25" customHeight="1">
      <c r="A69" s="380"/>
      <c r="B69" s="69" t="s">
        <v>303</v>
      </c>
      <c r="C69" s="76">
        <v>31</v>
      </c>
      <c r="D69" s="70">
        <f>D64*1.02</f>
        <v>27.225835961684471</v>
      </c>
      <c r="E69" s="293">
        <v>7</v>
      </c>
      <c r="F69" s="294">
        <v>0.32</v>
      </c>
      <c r="G69" s="295">
        <f>(D69*E69*F69)</f>
        <v>60.985872554173213</v>
      </c>
      <c r="H69" s="295">
        <f t="shared" ref="H69:H80" si="12">G69*C69</f>
        <v>1890.5620491793695</v>
      </c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</row>
    <row r="70" spans="1:29" ht="26.25" customHeight="1">
      <c r="A70" s="380"/>
      <c r="B70" s="69" t="s">
        <v>304</v>
      </c>
      <c r="C70" s="76">
        <v>28</v>
      </c>
      <c r="D70" s="70">
        <f>D69*1.02</f>
        <v>27.770352680918162</v>
      </c>
      <c r="E70" s="293">
        <v>7</v>
      </c>
      <c r="F70" s="294">
        <v>0.32</v>
      </c>
      <c r="G70" s="295">
        <f>D70*E70*F70</f>
        <v>62.205590005256681</v>
      </c>
      <c r="H70" s="295">
        <f t="shared" si="12"/>
        <v>1741.7565201471871</v>
      </c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</row>
    <row r="71" spans="1:29" ht="26.25" customHeight="1">
      <c r="A71" s="380"/>
      <c r="B71" s="69" t="s">
        <v>305</v>
      </c>
      <c r="C71" s="76">
        <v>31</v>
      </c>
      <c r="D71" s="70">
        <f t="shared" ref="D71:D80" si="13">D70*1.02</f>
        <v>28.325759734536526</v>
      </c>
      <c r="E71" s="293">
        <v>7</v>
      </c>
      <c r="F71" s="294">
        <v>0.36</v>
      </c>
      <c r="G71" s="295">
        <f>D71*E71*F71</f>
        <v>71.380914531032047</v>
      </c>
      <c r="H71" s="295">
        <f t="shared" si="12"/>
        <v>2212.8083504619935</v>
      </c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</row>
    <row r="72" spans="1:29" ht="26.25" customHeight="1">
      <c r="A72" s="380"/>
      <c r="B72" s="69" t="s">
        <v>306</v>
      </c>
      <c r="C72" s="76">
        <v>30</v>
      </c>
      <c r="D72" s="70">
        <f t="shared" si="13"/>
        <v>28.892274929227256</v>
      </c>
      <c r="E72" s="293">
        <v>4</v>
      </c>
      <c r="F72" s="294">
        <v>0.2</v>
      </c>
      <c r="G72" s="295">
        <f t="shared" ref="G70:G80" si="14">D72*E72*F72</f>
        <v>23.113819943381806</v>
      </c>
      <c r="H72" s="295">
        <f t="shared" si="12"/>
        <v>693.41459830145413</v>
      </c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</row>
    <row r="73" spans="1:29" ht="26.25" customHeight="1">
      <c r="A73" s="380"/>
      <c r="B73" s="69" t="s">
        <v>307</v>
      </c>
      <c r="C73" s="76">
        <v>31</v>
      </c>
      <c r="D73" s="70">
        <f t="shared" si="13"/>
        <v>29.4701204278118</v>
      </c>
      <c r="E73" s="293">
        <v>4</v>
      </c>
      <c r="F73" s="294">
        <v>0.2</v>
      </c>
      <c r="G73" s="295">
        <f t="shared" si="14"/>
        <v>23.576096342249443</v>
      </c>
      <c r="H73" s="295">
        <f t="shared" si="12"/>
        <v>730.85898660973271</v>
      </c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</row>
    <row r="74" spans="1:29" ht="26.25" customHeight="1">
      <c r="A74" s="380"/>
      <c r="B74" s="69" t="s">
        <v>308</v>
      </c>
      <c r="C74" s="76">
        <v>30</v>
      </c>
      <c r="D74" s="70">
        <f t="shared" si="13"/>
        <v>30.059522836368036</v>
      </c>
      <c r="E74" s="293">
        <v>4</v>
      </c>
      <c r="F74" s="294">
        <v>0.2</v>
      </c>
      <c r="G74" s="295">
        <f t="shared" si="14"/>
        <v>24.047618269094428</v>
      </c>
      <c r="H74" s="295">
        <f t="shared" si="12"/>
        <v>721.42854807283288</v>
      </c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</row>
    <row r="75" spans="1:29" ht="26.25" customHeight="1">
      <c r="A75" s="380"/>
      <c r="B75" s="69" t="s">
        <v>309</v>
      </c>
      <c r="C75" s="76">
        <v>31</v>
      </c>
      <c r="D75" s="70">
        <f t="shared" si="13"/>
        <v>30.660713293095398</v>
      </c>
      <c r="E75" s="293">
        <v>7</v>
      </c>
      <c r="F75" s="294">
        <v>0.36</v>
      </c>
      <c r="G75" s="295">
        <f>D75*E75*F75</f>
        <v>77.264997498600394</v>
      </c>
      <c r="H75" s="295">
        <f>G75*C75</f>
        <v>2395.2149224566124</v>
      </c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</row>
    <row r="76" spans="1:29" ht="26.25" customHeight="1">
      <c r="A76" s="380"/>
      <c r="B76" s="69" t="s">
        <v>310</v>
      </c>
      <c r="C76" s="76">
        <v>31</v>
      </c>
      <c r="D76" s="70">
        <f t="shared" si="13"/>
        <v>31.273927558957308</v>
      </c>
      <c r="E76" s="293">
        <v>4</v>
      </c>
      <c r="F76" s="294">
        <v>0.2</v>
      </c>
      <c r="G76" s="295">
        <f t="shared" si="14"/>
        <v>25.019142047165847</v>
      </c>
      <c r="H76" s="295">
        <f t="shared" si="12"/>
        <v>775.59340346214128</v>
      </c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</row>
    <row r="77" spans="1:29" ht="26.25" customHeight="1">
      <c r="A77" s="380"/>
      <c r="B77" s="69" t="s">
        <v>311</v>
      </c>
      <c r="C77" s="76">
        <v>30</v>
      </c>
      <c r="D77" s="70">
        <f t="shared" si="13"/>
        <v>31.899406110136454</v>
      </c>
      <c r="E77" s="293">
        <v>7</v>
      </c>
      <c r="F77" s="294">
        <v>0.32</v>
      </c>
      <c r="G77" s="295">
        <f t="shared" si="14"/>
        <v>71.454669686705657</v>
      </c>
      <c r="H77" s="295">
        <f t="shared" si="12"/>
        <v>2143.6400906011695</v>
      </c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</row>
    <row r="78" spans="1:29" ht="26.25" customHeight="1">
      <c r="A78" s="380"/>
      <c r="B78" s="69" t="s">
        <v>312</v>
      </c>
      <c r="C78" s="76">
        <v>31</v>
      </c>
      <c r="D78" s="70">
        <f t="shared" si="13"/>
        <v>32.537394232339182</v>
      </c>
      <c r="E78" s="293">
        <v>7</v>
      </c>
      <c r="F78" s="294">
        <v>0.36</v>
      </c>
      <c r="G78" s="295">
        <f t="shared" si="14"/>
        <v>81.99423346549473</v>
      </c>
      <c r="H78" s="295">
        <f t="shared" si="12"/>
        <v>2541.8212374303366</v>
      </c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</row>
    <row r="79" spans="1:29" ht="26.25" customHeight="1">
      <c r="A79" s="380"/>
      <c r="B79" s="69" t="s">
        <v>313</v>
      </c>
      <c r="C79" s="76">
        <v>30</v>
      </c>
      <c r="D79" s="70">
        <f t="shared" si="13"/>
        <v>33.188142116985965</v>
      </c>
      <c r="E79" s="293">
        <v>7</v>
      </c>
      <c r="F79" s="294">
        <v>0.36</v>
      </c>
      <c r="G79" s="295">
        <f t="shared" si="14"/>
        <v>83.634118134804623</v>
      </c>
      <c r="H79" s="295">
        <f t="shared" si="12"/>
        <v>2509.0235440441388</v>
      </c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</row>
    <row r="80" spans="1:29" ht="26.25" customHeight="1">
      <c r="A80" s="380"/>
      <c r="B80" s="69" t="s">
        <v>314</v>
      </c>
      <c r="C80" s="76">
        <v>31</v>
      </c>
      <c r="D80" s="70">
        <f t="shared" si="13"/>
        <v>33.851904959325687</v>
      </c>
      <c r="E80" s="293">
        <v>7</v>
      </c>
      <c r="F80" s="294">
        <v>0.36</v>
      </c>
      <c r="G80" s="295">
        <f t="shared" si="14"/>
        <v>85.306800497500731</v>
      </c>
      <c r="H80" s="295">
        <f t="shared" si="12"/>
        <v>2644.5108154225227</v>
      </c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</row>
    <row r="81" spans="1:29" ht="26.25" customHeight="1">
      <c r="A81" s="380"/>
      <c r="B81" s="380"/>
      <c r="C81" s="380"/>
      <c r="D81" s="380"/>
      <c r="E81" s="380"/>
      <c r="F81" s="380"/>
      <c r="G81" s="296" t="s">
        <v>337</v>
      </c>
      <c r="H81" s="297">
        <f>SUM(H69:H80)</f>
        <v>21000.63306618949</v>
      </c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</row>
    <row r="82" spans="1:29" ht="26.25" customHeight="1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</row>
    <row r="83" spans="1:29" ht="26.25" customHeight="1">
      <c r="A83" s="380"/>
      <c r="B83" s="380"/>
      <c r="C83" s="380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</row>
    <row r="84" spans="1:29" ht="26.25" customHeight="1">
      <c r="A84" s="380"/>
      <c r="B84" s="381" t="s">
        <v>345</v>
      </c>
      <c r="C84" s="299" t="s">
        <v>339</v>
      </c>
      <c r="D84" s="380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</row>
    <row r="85" spans="1:29" ht="26.25" customHeight="1">
      <c r="A85" s="380"/>
      <c r="B85" s="74" t="s">
        <v>346</v>
      </c>
      <c r="C85" s="89">
        <v>10</v>
      </c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</row>
    <row r="86" spans="1:29" ht="26.25" customHeight="1">
      <c r="A86" s="380"/>
      <c r="B86" s="74" t="s">
        <v>347</v>
      </c>
      <c r="C86" s="89">
        <v>5</v>
      </c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</row>
    <row r="87" spans="1:29" ht="26.25" customHeight="1">
      <c r="A87" s="380"/>
      <c r="B87" s="74" t="s">
        <v>348</v>
      </c>
      <c r="C87" s="89">
        <v>5</v>
      </c>
      <c r="D87" s="380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</row>
    <row r="88" spans="1:29" ht="26.25" customHeight="1">
      <c r="A88" s="380"/>
      <c r="B88" s="320" t="s">
        <v>341</v>
      </c>
      <c r="C88" s="300">
        <f>AVERAGE(C85:C87)</f>
        <v>6.666666666666667</v>
      </c>
      <c r="D88" s="380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</row>
    <row r="89" spans="1:29" ht="26.25" customHeight="1">
      <c r="A89" s="380"/>
      <c r="B89" s="380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</row>
    <row r="90" spans="1:29" ht="26.25" customHeight="1">
      <c r="A90" s="380"/>
      <c r="B90" s="381" t="s">
        <v>349</v>
      </c>
      <c r="C90" s="299" t="s">
        <v>339</v>
      </c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</row>
    <row r="91" spans="1:29" ht="26.25" customHeight="1">
      <c r="A91" s="380"/>
      <c r="B91" s="74" t="s">
        <v>350</v>
      </c>
      <c r="C91" s="89">
        <v>25</v>
      </c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</row>
    <row r="92" spans="1:29" ht="26.25" customHeight="1">
      <c r="A92" s="380"/>
      <c r="B92" s="74" t="s">
        <v>351</v>
      </c>
      <c r="C92" s="89">
        <v>25</v>
      </c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</row>
    <row r="93" spans="1:29" ht="26.25" customHeight="1">
      <c r="A93" s="380"/>
      <c r="B93" s="74" t="s">
        <v>352</v>
      </c>
      <c r="C93" s="89">
        <v>40</v>
      </c>
      <c r="D93" s="380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</row>
    <row r="94" spans="1:29" ht="26.25" customHeight="1">
      <c r="A94" s="380"/>
      <c r="B94" s="74" t="s">
        <v>353</v>
      </c>
      <c r="C94" s="89">
        <v>20</v>
      </c>
      <c r="D94" s="380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</row>
    <row r="95" spans="1:29" ht="26.25" customHeight="1">
      <c r="A95" s="380"/>
      <c r="B95" s="74" t="s">
        <v>354</v>
      </c>
      <c r="C95" s="89">
        <v>10</v>
      </c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</row>
    <row r="96" spans="1:29" ht="26.25" customHeight="1">
      <c r="A96" s="380"/>
      <c r="B96" s="320" t="s">
        <v>341</v>
      </c>
      <c r="C96" s="300">
        <f>AVERAGE(C91:C95)</f>
        <v>24</v>
      </c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</row>
    <row r="97" spans="1:29" ht="26.25" customHeight="1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</row>
    <row r="98" spans="1:29" ht="26.25" customHeight="1">
      <c r="A98" s="380"/>
      <c r="B98" s="381" t="s">
        <v>355</v>
      </c>
      <c r="C98" s="299" t="s">
        <v>339</v>
      </c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</row>
    <row r="99" spans="1:29" ht="26.25" customHeight="1">
      <c r="A99" s="380"/>
      <c r="B99" s="74" t="s">
        <v>356</v>
      </c>
      <c r="C99" s="89">
        <v>14</v>
      </c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</row>
    <row r="100" spans="1:29" ht="26.25" customHeight="1">
      <c r="A100" s="380"/>
      <c r="B100" s="74" t="s">
        <v>357</v>
      </c>
      <c r="C100" s="89">
        <v>14</v>
      </c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</row>
    <row r="101" spans="1:29" ht="26.25" customHeight="1">
      <c r="A101" s="380"/>
      <c r="B101" s="74" t="s">
        <v>358</v>
      </c>
      <c r="C101" s="89">
        <v>14</v>
      </c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</row>
    <row r="102" spans="1:29" ht="26.25" customHeight="1">
      <c r="A102" s="380"/>
      <c r="B102" s="74" t="s">
        <v>359</v>
      </c>
      <c r="C102" s="89">
        <v>14</v>
      </c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</row>
    <row r="103" spans="1:29" ht="26.25" customHeight="1">
      <c r="A103" s="380"/>
      <c r="B103" s="320" t="s">
        <v>341</v>
      </c>
      <c r="C103" s="300">
        <f>AVERAGE(C99:C102)</f>
        <v>14</v>
      </c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</row>
    <row r="104" spans="1:29" ht="26.25" customHeigh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</row>
    <row r="105" spans="1:29" ht="26.25" customHeight="1">
      <c r="A105" s="380"/>
      <c r="B105" s="381" t="s">
        <v>360</v>
      </c>
      <c r="C105" s="299" t="s">
        <v>339</v>
      </c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</row>
    <row r="106" spans="1:29" ht="26.25" customHeight="1">
      <c r="A106" s="380"/>
      <c r="B106" s="74" t="s">
        <v>361</v>
      </c>
      <c r="C106" s="89">
        <v>7</v>
      </c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</row>
    <row r="107" spans="1:29" ht="26.25" customHeight="1">
      <c r="A107" s="380"/>
      <c r="B107" s="74" t="s">
        <v>362</v>
      </c>
      <c r="C107" s="89">
        <v>9</v>
      </c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</row>
    <row r="108" spans="1:29" ht="26.25" customHeight="1">
      <c r="A108" s="380"/>
      <c r="B108" s="74" t="s">
        <v>363</v>
      </c>
      <c r="C108" s="89">
        <v>10</v>
      </c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</row>
    <row r="109" spans="1:29" ht="26.25" customHeight="1">
      <c r="A109" s="380"/>
      <c r="B109" s="320" t="s">
        <v>341</v>
      </c>
      <c r="C109" s="300">
        <f>AVERAGE(C106:C108)</f>
        <v>8.6666666666666661</v>
      </c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</row>
    <row r="110" spans="1:29" ht="26.25" customHeight="1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</row>
    <row r="111" spans="1:29" ht="26.25" customHeight="1">
      <c r="A111" s="380"/>
      <c r="B111" s="381" t="s">
        <v>364</v>
      </c>
      <c r="C111" s="299" t="s">
        <v>339</v>
      </c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</row>
    <row r="112" spans="1:29" ht="26.25" customHeight="1">
      <c r="A112" s="380"/>
      <c r="B112" s="74" t="s">
        <v>365</v>
      </c>
      <c r="C112" s="89">
        <v>9</v>
      </c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</row>
    <row r="113" spans="1:29" ht="26.25" customHeight="1">
      <c r="A113" s="380"/>
      <c r="B113" s="74" t="s">
        <v>366</v>
      </c>
      <c r="C113" s="89">
        <v>5</v>
      </c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</row>
    <row r="114" spans="1:29" ht="26.25" customHeight="1">
      <c r="A114" s="380"/>
      <c r="B114" s="74" t="s">
        <v>367</v>
      </c>
      <c r="C114" s="89">
        <v>3</v>
      </c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</row>
    <row r="115" spans="1:29" ht="26.25" customHeight="1">
      <c r="A115" s="380"/>
      <c r="B115" s="74" t="s">
        <v>368</v>
      </c>
      <c r="C115" s="89">
        <v>7</v>
      </c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</row>
    <row r="116" spans="1:29" ht="26.25" customHeight="1">
      <c r="A116" s="380"/>
      <c r="B116" s="74" t="s">
        <v>369</v>
      </c>
      <c r="C116" s="89">
        <v>4</v>
      </c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</row>
    <row r="117" spans="1:29" ht="26.25" customHeight="1">
      <c r="A117" s="380"/>
      <c r="B117" s="74" t="s">
        <v>370</v>
      </c>
      <c r="C117" s="89">
        <v>4</v>
      </c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</row>
    <row r="118" spans="1:29" ht="26.25" customHeight="1">
      <c r="A118" s="380"/>
      <c r="B118" s="320" t="s">
        <v>341</v>
      </c>
      <c r="C118" s="300">
        <f>AVERAGE(C112:C117)</f>
        <v>5.333333333333333</v>
      </c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</row>
    <row r="119" spans="1:29" ht="26.25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</row>
    <row r="120" spans="1:29" ht="26.25" customHeight="1">
      <c r="A120" s="380"/>
      <c r="B120" s="381" t="s">
        <v>371</v>
      </c>
      <c r="C120" s="299" t="s">
        <v>339</v>
      </c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</row>
    <row r="121" spans="1:29" ht="26.25" customHeight="1">
      <c r="A121" s="380"/>
      <c r="B121" s="74" t="s">
        <v>372</v>
      </c>
      <c r="C121" s="89">
        <v>4</v>
      </c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</row>
    <row r="122" spans="1:29" ht="26.25" customHeight="1">
      <c r="A122" s="380"/>
      <c r="B122" s="74" t="s">
        <v>373</v>
      </c>
      <c r="C122" s="89">
        <v>3</v>
      </c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</row>
    <row r="123" spans="1:29" ht="26.25" customHeight="1">
      <c r="A123" s="380"/>
      <c r="B123" s="74" t="s">
        <v>374</v>
      </c>
      <c r="C123" s="89">
        <v>4</v>
      </c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</row>
    <row r="124" spans="1:29" ht="26.25" customHeight="1">
      <c r="A124" s="380"/>
      <c r="B124" s="74" t="s">
        <v>375</v>
      </c>
      <c r="C124" s="89">
        <v>5</v>
      </c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</row>
    <row r="125" spans="1:29" ht="26.25" customHeight="1">
      <c r="A125" s="380"/>
      <c r="B125" s="320" t="s">
        <v>341</v>
      </c>
      <c r="C125" s="300">
        <f>AVERAGE(C121:C124)</f>
        <v>4</v>
      </c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</row>
    <row r="126" spans="1:29" ht="26.25" customHeight="1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</row>
    <row r="127" spans="1:29" ht="26.25" customHeight="1">
      <c r="A127" s="380"/>
      <c r="B127" s="381" t="s">
        <v>376</v>
      </c>
      <c r="C127" s="299" t="s">
        <v>339</v>
      </c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</row>
    <row r="128" spans="1:29" ht="26.25" customHeight="1">
      <c r="A128" s="380"/>
      <c r="B128" s="74" t="s">
        <v>377</v>
      </c>
      <c r="C128" s="89">
        <v>11</v>
      </c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</row>
    <row r="129" spans="1:29" ht="26.25" customHeight="1">
      <c r="A129" s="380"/>
      <c r="B129" s="74" t="s">
        <v>378</v>
      </c>
      <c r="C129" s="89">
        <v>11</v>
      </c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</row>
    <row r="130" spans="1:29" ht="26.25" customHeight="1">
      <c r="A130" s="380"/>
      <c r="B130" s="74" t="s">
        <v>379</v>
      </c>
      <c r="C130" s="89">
        <v>11</v>
      </c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</row>
    <row r="131" spans="1:29" ht="26.25" customHeight="1">
      <c r="A131" s="380"/>
      <c r="B131" s="74" t="s">
        <v>380</v>
      </c>
      <c r="C131" s="89">
        <v>11</v>
      </c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</row>
    <row r="132" spans="1:29" ht="26.25" customHeight="1">
      <c r="A132" s="380"/>
      <c r="B132" s="320" t="s">
        <v>341</v>
      </c>
      <c r="C132" s="300">
        <f>AVERAGE(C128:C131)</f>
        <v>11</v>
      </c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</row>
    <row r="133" spans="1:29" ht="26.25" customHeight="1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</row>
    <row r="134" spans="1:29" ht="26.25" customHeight="1">
      <c r="A134" s="380"/>
      <c r="B134" s="381" t="s">
        <v>381</v>
      </c>
      <c r="C134" s="299" t="s">
        <v>339</v>
      </c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</row>
    <row r="135" spans="1:29" ht="26.25" customHeight="1">
      <c r="A135" s="380"/>
      <c r="B135" s="320" t="s">
        <v>341</v>
      </c>
      <c r="C135" s="70">
        <f>AVERAGE(C132, C125, C118, C109, C103, C96, C88)</f>
        <v>10.523809523809524</v>
      </c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</row>
    <row r="136" spans="1:29" ht="26.25" customHeight="1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</row>
    <row r="137" spans="1:29" ht="26.25" customHeight="1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</row>
    <row r="138" spans="1:29" ht="26.25" customHeight="1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</row>
    <row r="139" spans="1:29" ht="26.25" customHeight="1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</row>
    <row r="140" spans="1:29" ht="26.25" customHeight="1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</row>
    <row r="141" spans="1:29" ht="26.25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</row>
    <row r="142" spans="1:29" ht="26.25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</row>
    <row r="143" spans="1:29" ht="26.25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</row>
    <row r="144" spans="1:29" ht="26.25" customHeight="1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</row>
    <row r="145" spans="1:29" ht="26.25" customHeight="1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</row>
    <row r="146" spans="1:29" ht="26.25" customHeight="1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</row>
    <row r="147" spans="1:29" ht="26.25" customHeight="1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</row>
    <row r="148" spans="1:29" ht="26.25" customHeight="1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</row>
    <row r="149" spans="1:29" ht="26.25" customHeight="1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</row>
    <row r="150" spans="1:29" ht="26.25" customHeight="1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</row>
    <row r="151" spans="1:29" ht="26.25" customHeight="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</row>
    <row r="152" spans="1:29" ht="26.25" customHeight="1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</row>
    <row r="153" spans="1:29" ht="26.25" customHeight="1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</row>
    <row r="154" spans="1:29" ht="26.25" customHeight="1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</row>
    <row r="155" spans="1:29" ht="26.25" customHeight="1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</row>
    <row r="156" spans="1:29" ht="26.25" customHeight="1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</row>
    <row r="157" spans="1:29" ht="26.25" customHeight="1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</row>
    <row r="158" spans="1:29" ht="26.25" customHeight="1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</row>
    <row r="159" spans="1:29" ht="26.25" customHeight="1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/>
    <row r="182" spans="1:29" ht="15.75" customHeight="1"/>
    <row r="183" spans="1:29" ht="15.75" customHeight="1"/>
    <row r="184" spans="1:29" ht="15.75" customHeight="1"/>
    <row r="185" spans="1:29" ht="15.75" customHeight="1"/>
    <row r="186" spans="1:29" ht="15.75" customHeight="1"/>
    <row r="187" spans="1:29" ht="15.75" customHeight="1"/>
    <row r="188" spans="1:29" ht="15.75" customHeight="1"/>
    <row r="189" spans="1:29" ht="15.75" customHeight="1"/>
    <row r="190" spans="1:29" ht="15.75" customHeight="1"/>
    <row r="191" spans="1:29" ht="15.75" customHeight="1"/>
    <row r="192" spans="1:29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</sheetData>
  <mergeCells count="6">
    <mergeCell ref="B67:H67"/>
    <mergeCell ref="B2:E2"/>
    <mergeCell ref="B3:H3"/>
    <mergeCell ref="B19:H19"/>
    <mergeCell ref="B35:H35"/>
    <mergeCell ref="B51:H51"/>
  </mergeCells>
  <pageMargins left="0.75" right="0.75" top="0.7" bottom="1.6645609602021476" header="0" footer="0"/>
  <pageSetup paperSize="3" orientation="landscape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D4C4A-8877-448E-A330-6221774FACEC}">
  <sheetPr>
    <outlinePr summaryBelow="0" summaryRight="0"/>
  </sheetPr>
  <dimension ref="A1:AF986"/>
  <sheetViews>
    <sheetView workbookViewId="0">
      <selection activeCell="E16" sqref="E16"/>
    </sheetView>
  </sheetViews>
  <sheetFormatPr defaultColWidth="12.7109375" defaultRowHeight="15" customHeight="1"/>
  <cols>
    <col min="1" max="1" width="6" customWidth="1"/>
    <col min="2" max="2" width="23.140625" customWidth="1"/>
    <col min="3" max="3" width="25.5703125" customWidth="1"/>
    <col min="4" max="4" width="21.140625" customWidth="1"/>
    <col min="5" max="5" width="19.85546875" customWidth="1"/>
    <col min="6" max="7" width="20.5703125" customWidth="1"/>
    <col min="8" max="9" width="24.140625" customWidth="1"/>
    <col min="10" max="10" width="19.28515625" customWidth="1"/>
    <col min="11" max="13" width="19.85546875" customWidth="1"/>
    <col min="14" max="14" width="14.5703125" customWidth="1"/>
    <col min="15" max="16" width="19.85546875" customWidth="1"/>
    <col min="17" max="32" width="14.5703125" customWidth="1"/>
  </cols>
  <sheetData>
    <row r="1" spans="1:32" ht="26.25" customHeight="1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</row>
    <row r="2" spans="1:32" ht="44.25" customHeight="1">
      <c r="A2" s="1"/>
      <c r="B2" s="437" t="s">
        <v>382</v>
      </c>
      <c r="C2" s="437"/>
      <c r="D2" s="437"/>
      <c r="E2" s="437"/>
      <c r="F2" s="437"/>
      <c r="G2" s="437"/>
      <c r="H2" s="437"/>
      <c r="I2" s="35"/>
      <c r="J2" s="35"/>
      <c r="K2" s="35"/>
      <c r="L2" s="380"/>
      <c r="M2" s="35"/>
      <c r="N2" s="35"/>
      <c r="O2" s="35"/>
      <c r="P2" s="35"/>
      <c r="Q2" s="35"/>
      <c r="R2" s="35"/>
      <c r="S2" s="35"/>
      <c r="T2" s="35"/>
      <c r="U2" s="35"/>
      <c r="V2" s="35"/>
      <c r="W2" s="380"/>
      <c r="X2" s="380"/>
      <c r="Y2" s="380"/>
      <c r="Z2" s="380"/>
      <c r="AA2" s="380"/>
      <c r="AB2" s="380"/>
      <c r="AC2" s="380"/>
      <c r="AD2" s="380"/>
      <c r="AE2" s="380"/>
      <c r="AF2" s="380"/>
    </row>
    <row r="3" spans="1:32" ht="26.25" customHeight="1">
      <c r="A3" s="380"/>
      <c r="B3" s="433" t="s">
        <v>292</v>
      </c>
      <c r="C3" s="433"/>
      <c r="D3" s="433"/>
      <c r="E3" s="433"/>
      <c r="F3" s="433"/>
      <c r="G3" s="433"/>
      <c r="H3" s="433"/>
      <c r="I3" s="35"/>
      <c r="J3" s="35"/>
      <c r="K3" s="35"/>
      <c r="L3" s="35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</row>
    <row r="4" spans="1:32" ht="50.25" customHeight="1">
      <c r="A4" s="1"/>
      <c r="B4" s="80" t="s">
        <v>293</v>
      </c>
      <c r="C4" s="80" t="s">
        <v>294</v>
      </c>
      <c r="D4" s="80" t="s">
        <v>383</v>
      </c>
      <c r="E4" s="80" t="s">
        <v>384</v>
      </c>
      <c r="F4" s="81" t="s">
        <v>332</v>
      </c>
      <c r="G4" s="80" t="s">
        <v>301</v>
      </c>
      <c r="H4" s="80" t="s">
        <v>302</v>
      </c>
      <c r="I4" s="85"/>
      <c r="J4" s="35"/>
      <c r="K4" s="35"/>
      <c r="L4" s="35"/>
      <c r="M4" s="35"/>
      <c r="N4" s="35"/>
      <c r="O4" s="35"/>
      <c r="P4" s="35"/>
      <c r="Q4" s="35"/>
      <c r="R4" s="35"/>
      <c r="S4" s="35"/>
      <c r="T4" s="380"/>
      <c r="U4" s="380"/>
      <c r="V4" s="380"/>
      <c r="W4" s="380"/>
      <c r="X4" s="380"/>
      <c r="Y4" s="380"/>
      <c r="Z4" s="380"/>
      <c r="AA4" s="380"/>
      <c r="AB4" s="380"/>
      <c r="AC4" s="380"/>
    </row>
    <row r="5" spans="1:32" ht="26.25" customHeight="1">
      <c r="A5" s="2"/>
      <c r="B5" s="69" t="s">
        <v>303</v>
      </c>
      <c r="C5" s="76">
        <v>12</v>
      </c>
      <c r="D5" s="292">
        <f>E96</f>
        <v>48.333333333333336</v>
      </c>
      <c r="E5" s="293">
        <v>20</v>
      </c>
      <c r="F5" s="294">
        <v>0.75</v>
      </c>
      <c r="G5" s="295">
        <f>(D5*E5*F5)</f>
        <v>725</v>
      </c>
      <c r="H5" s="295">
        <f t="shared" ref="H5:H16" si="0">G5*C5</f>
        <v>8700</v>
      </c>
      <c r="I5" s="380"/>
      <c r="J5" s="35"/>
      <c r="K5" s="35" t="s">
        <v>133</v>
      </c>
      <c r="L5" s="35"/>
      <c r="M5" s="35"/>
      <c r="N5" s="35"/>
      <c r="O5" s="35"/>
      <c r="P5" s="35"/>
      <c r="Q5" s="35"/>
      <c r="R5" s="35"/>
      <c r="S5" s="35"/>
      <c r="T5" s="380"/>
      <c r="U5" s="380"/>
      <c r="V5" s="380"/>
      <c r="W5" s="380"/>
      <c r="X5" s="380"/>
      <c r="Y5" s="380"/>
      <c r="Z5" s="380"/>
      <c r="AA5" s="380"/>
      <c r="AB5" s="380"/>
      <c r="AC5" s="380"/>
    </row>
    <row r="6" spans="1:32" ht="26.25" customHeight="1">
      <c r="A6" s="2"/>
      <c r="B6" s="69" t="s">
        <v>304</v>
      </c>
      <c r="C6" s="76">
        <v>12</v>
      </c>
      <c r="D6" s="292">
        <f>D5*1.02</f>
        <v>49.300000000000004</v>
      </c>
      <c r="E6" s="293">
        <v>20</v>
      </c>
      <c r="F6" s="294">
        <v>0.75</v>
      </c>
      <c r="G6" s="295">
        <f t="shared" ref="G6:G16" si="1">D6*E6*F6</f>
        <v>739.50000000000011</v>
      </c>
      <c r="H6" s="295">
        <f t="shared" si="0"/>
        <v>8874.0000000000018</v>
      </c>
      <c r="I6" s="380"/>
      <c r="J6" s="83"/>
      <c r="K6" s="83"/>
      <c r="L6" s="83"/>
      <c r="M6" s="83"/>
      <c r="N6" s="83"/>
      <c r="O6" s="83"/>
      <c r="P6" s="83"/>
      <c r="Q6" s="83"/>
      <c r="R6" s="83"/>
      <c r="S6" s="83"/>
      <c r="T6" s="380"/>
      <c r="U6" s="380"/>
      <c r="V6" s="380"/>
      <c r="W6" s="380"/>
      <c r="X6" s="380"/>
      <c r="Y6" s="380"/>
      <c r="Z6" s="380"/>
      <c r="AA6" s="380"/>
      <c r="AB6" s="380"/>
      <c r="AC6" s="380"/>
    </row>
    <row r="7" spans="1:32" ht="34.5" customHeight="1">
      <c r="A7" s="2"/>
      <c r="B7" s="69" t="s">
        <v>305</v>
      </c>
      <c r="C7" s="76">
        <v>12</v>
      </c>
      <c r="D7" s="292">
        <f>D6*1.02</f>
        <v>50.286000000000008</v>
      </c>
      <c r="E7" s="293">
        <v>20</v>
      </c>
      <c r="F7" s="294">
        <v>1</v>
      </c>
      <c r="G7" s="295">
        <f t="shared" si="1"/>
        <v>1005.7200000000001</v>
      </c>
      <c r="H7" s="295">
        <f t="shared" si="0"/>
        <v>12068.640000000001</v>
      </c>
      <c r="I7" s="84"/>
      <c r="J7" s="85"/>
      <c r="K7" s="85"/>
      <c r="L7" s="85"/>
      <c r="M7" s="85"/>
      <c r="N7" s="85"/>
      <c r="O7" s="85"/>
      <c r="P7" s="85"/>
      <c r="Q7" s="85"/>
      <c r="R7" s="83"/>
      <c r="S7" s="83"/>
      <c r="T7" s="380"/>
      <c r="U7" s="380"/>
      <c r="V7" s="380"/>
      <c r="W7" s="380"/>
      <c r="X7" s="380"/>
      <c r="Y7" s="380"/>
      <c r="Z7" s="380"/>
      <c r="AA7" s="380"/>
      <c r="AB7" s="380"/>
      <c r="AC7" s="380"/>
    </row>
    <row r="8" spans="1:32" ht="26.25" customHeight="1">
      <c r="A8" s="2"/>
      <c r="B8" s="69" t="s">
        <v>306</v>
      </c>
      <c r="C8" s="76">
        <v>12</v>
      </c>
      <c r="D8" s="292">
        <f>D7*1.02</f>
        <v>51.291720000000012</v>
      </c>
      <c r="E8" s="293">
        <v>20</v>
      </c>
      <c r="F8" s="294">
        <v>0.5</v>
      </c>
      <c r="G8" s="295">
        <f t="shared" si="1"/>
        <v>512.91720000000009</v>
      </c>
      <c r="H8" s="295">
        <f t="shared" si="0"/>
        <v>6155.0064000000011</v>
      </c>
      <c r="I8" s="83"/>
      <c r="J8" s="85"/>
      <c r="K8" s="83"/>
      <c r="L8" s="83"/>
      <c r="M8" s="83"/>
      <c r="N8" s="83"/>
      <c r="O8" s="83"/>
      <c r="P8" s="83"/>
      <c r="Q8" s="83"/>
      <c r="R8" s="83"/>
      <c r="S8" s="83"/>
      <c r="T8" s="380"/>
      <c r="U8" s="380"/>
      <c r="V8" s="380"/>
      <c r="W8" s="380"/>
      <c r="X8" s="380"/>
      <c r="Y8" s="380"/>
      <c r="Z8" s="380"/>
      <c r="AA8" s="380"/>
      <c r="AB8" s="380"/>
      <c r="AC8" s="380"/>
    </row>
    <row r="9" spans="1:32" ht="26.25" customHeight="1">
      <c r="A9" s="2"/>
      <c r="B9" s="69" t="s">
        <v>307</v>
      </c>
      <c r="C9" s="76">
        <v>12</v>
      </c>
      <c r="D9" s="292">
        <f>D8*1.02</f>
        <v>52.317554400000013</v>
      </c>
      <c r="E9" s="293">
        <v>20</v>
      </c>
      <c r="F9" s="294">
        <v>0.5</v>
      </c>
      <c r="G9" s="295">
        <f t="shared" si="1"/>
        <v>523.17554400000017</v>
      </c>
      <c r="H9" s="295">
        <f t="shared" si="0"/>
        <v>6278.1065280000021</v>
      </c>
      <c r="I9" s="380"/>
      <c r="J9" s="85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</row>
    <row r="10" spans="1:32" ht="26.25" customHeight="1">
      <c r="A10" s="2"/>
      <c r="B10" s="69" t="s">
        <v>308</v>
      </c>
      <c r="C10" s="76">
        <v>12</v>
      </c>
      <c r="D10" s="292">
        <f>D9*1.02</f>
        <v>53.363905488000015</v>
      </c>
      <c r="E10" s="293">
        <v>20</v>
      </c>
      <c r="F10" s="294">
        <v>0.5</v>
      </c>
      <c r="G10" s="295">
        <f t="shared" si="1"/>
        <v>533.63905488000012</v>
      </c>
      <c r="H10" s="295">
        <f t="shared" si="0"/>
        <v>6403.6686585600019</v>
      </c>
      <c r="I10" s="380"/>
      <c r="J10" s="85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</row>
    <row r="11" spans="1:32" ht="26.25" customHeight="1">
      <c r="A11" s="2"/>
      <c r="B11" s="69" t="s">
        <v>309</v>
      </c>
      <c r="C11" s="76">
        <v>12</v>
      </c>
      <c r="D11" s="292">
        <f>D10*1.02</f>
        <v>54.431183597760018</v>
      </c>
      <c r="E11" s="293">
        <v>20</v>
      </c>
      <c r="F11" s="294">
        <v>1</v>
      </c>
      <c r="G11" s="295">
        <f t="shared" si="1"/>
        <v>1088.6236719552003</v>
      </c>
      <c r="H11" s="295">
        <f t="shared" si="0"/>
        <v>13063.484063462403</v>
      </c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</row>
    <row r="12" spans="1:32" ht="26.25" customHeight="1">
      <c r="A12" s="2"/>
      <c r="B12" s="69" t="s">
        <v>310</v>
      </c>
      <c r="C12" s="76">
        <v>12</v>
      </c>
      <c r="D12" s="292">
        <f>D11*1.02</f>
        <v>55.519807269715223</v>
      </c>
      <c r="E12" s="293">
        <v>20</v>
      </c>
      <c r="F12" s="294">
        <v>0.5</v>
      </c>
      <c r="G12" s="295">
        <f t="shared" si="1"/>
        <v>555.19807269715227</v>
      </c>
      <c r="H12" s="295">
        <f t="shared" si="0"/>
        <v>6662.3768723658268</v>
      </c>
      <c r="I12" s="380"/>
      <c r="J12" s="380"/>
      <c r="K12" s="380"/>
      <c r="L12" s="79"/>
      <c r="M12" s="79"/>
      <c r="N12" s="79"/>
      <c r="O12" s="79"/>
      <c r="P12" s="79"/>
      <c r="Q12" s="79"/>
      <c r="R12" s="79"/>
      <c r="S12" s="79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</row>
    <row r="13" spans="1:32" ht="26.25" customHeight="1">
      <c r="A13" s="2"/>
      <c r="B13" s="69" t="s">
        <v>311</v>
      </c>
      <c r="C13" s="76">
        <v>12</v>
      </c>
      <c r="D13" s="292">
        <f>D12*1.02</f>
        <v>56.630203415109527</v>
      </c>
      <c r="E13" s="293">
        <v>20</v>
      </c>
      <c r="F13" s="294">
        <v>0.75</v>
      </c>
      <c r="G13" s="295">
        <f t="shared" si="1"/>
        <v>849.45305122664297</v>
      </c>
      <c r="H13" s="295">
        <f t="shared" si="0"/>
        <v>10193.436614719716</v>
      </c>
      <c r="I13" s="380"/>
      <c r="J13" s="380"/>
      <c r="K13" s="380"/>
      <c r="L13" s="79"/>
      <c r="M13" s="79"/>
      <c r="N13" s="79"/>
      <c r="O13" s="79"/>
      <c r="P13" s="79"/>
      <c r="Q13" s="79"/>
      <c r="R13" s="79"/>
      <c r="S13" s="79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</row>
    <row r="14" spans="1:32" ht="26.25" customHeight="1">
      <c r="A14" s="2"/>
      <c r="B14" s="69" t="s">
        <v>312</v>
      </c>
      <c r="C14" s="76">
        <v>12</v>
      </c>
      <c r="D14" s="292">
        <f>D13*1.02</f>
        <v>57.76280748341172</v>
      </c>
      <c r="E14" s="293">
        <v>20</v>
      </c>
      <c r="F14" s="294">
        <v>1</v>
      </c>
      <c r="G14" s="295">
        <f t="shared" si="1"/>
        <v>1155.2561496682345</v>
      </c>
      <c r="H14" s="295">
        <f t="shared" si="0"/>
        <v>13863.073796018813</v>
      </c>
      <c r="I14" s="380"/>
      <c r="J14" s="380"/>
      <c r="K14" s="380"/>
      <c r="L14" s="79"/>
      <c r="M14" s="79"/>
      <c r="N14" s="79"/>
      <c r="O14" s="79"/>
      <c r="P14" s="79"/>
      <c r="Q14" s="79"/>
      <c r="R14" s="79"/>
      <c r="S14" s="79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</row>
    <row r="15" spans="1:32" ht="26.25" customHeight="1">
      <c r="A15" s="2"/>
      <c r="B15" s="69" t="s">
        <v>313</v>
      </c>
      <c r="C15" s="76">
        <v>12</v>
      </c>
      <c r="D15" s="292">
        <f>D14*1.02</f>
        <v>58.918063633079953</v>
      </c>
      <c r="E15" s="293">
        <v>20</v>
      </c>
      <c r="F15" s="294">
        <v>1</v>
      </c>
      <c r="G15" s="295">
        <f t="shared" si="1"/>
        <v>1178.3612726615991</v>
      </c>
      <c r="H15" s="295">
        <f t="shared" si="0"/>
        <v>14140.335271939188</v>
      </c>
      <c r="I15" s="380"/>
      <c r="J15" s="380"/>
      <c r="K15" s="380"/>
      <c r="L15" s="79"/>
      <c r="M15" s="79"/>
      <c r="N15" s="79"/>
      <c r="O15" s="79"/>
      <c r="P15" s="79"/>
      <c r="Q15" s="79"/>
      <c r="R15" s="79"/>
      <c r="S15" s="79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</row>
    <row r="16" spans="1:32" ht="26.25" customHeight="1">
      <c r="A16" s="2"/>
      <c r="B16" s="69" t="s">
        <v>314</v>
      </c>
      <c r="C16" s="76">
        <v>12</v>
      </c>
      <c r="D16" s="292">
        <f>D15*1.02</f>
        <v>60.09642490574155</v>
      </c>
      <c r="E16" s="293">
        <v>20</v>
      </c>
      <c r="F16" s="294">
        <v>1</v>
      </c>
      <c r="G16" s="295">
        <f t="shared" si="1"/>
        <v>1201.928498114831</v>
      </c>
      <c r="H16" s="295">
        <f t="shared" si="0"/>
        <v>14423.141977377971</v>
      </c>
      <c r="I16" s="380"/>
      <c r="J16" s="380"/>
      <c r="K16" s="380"/>
      <c r="L16" s="79"/>
      <c r="M16" s="79"/>
      <c r="N16" s="79"/>
      <c r="O16" s="79"/>
      <c r="P16" s="79"/>
      <c r="Q16" s="79"/>
      <c r="R16" s="79"/>
      <c r="S16" s="79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</row>
    <row r="17" spans="1:32" ht="26.25" customHeight="1">
      <c r="A17" s="380"/>
      <c r="B17" s="380"/>
      <c r="C17" s="380"/>
      <c r="D17" s="380"/>
      <c r="E17" s="380"/>
      <c r="F17" s="380"/>
      <c r="G17" s="296" t="s">
        <v>333</v>
      </c>
      <c r="H17" s="297">
        <f>SUM(H5:H16)</f>
        <v>120825.27018244393</v>
      </c>
      <c r="I17" s="380"/>
      <c r="J17" s="85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</row>
    <row r="18" spans="1:32" ht="26.25" customHeight="1">
      <c r="A18" s="380"/>
      <c r="B18" s="380"/>
      <c r="C18" s="380"/>
      <c r="D18" s="380"/>
      <c r="E18" s="380"/>
      <c r="F18" s="380"/>
      <c r="G18" s="380"/>
      <c r="H18" s="380"/>
      <c r="I18" s="380"/>
      <c r="J18" s="85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</row>
    <row r="19" spans="1:32" ht="26.25" customHeight="1">
      <c r="A19" s="380"/>
      <c r="B19" s="433" t="s">
        <v>320</v>
      </c>
      <c r="C19" s="433"/>
      <c r="D19" s="433"/>
      <c r="E19" s="433"/>
      <c r="F19" s="433"/>
      <c r="G19" s="433"/>
      <c r="H19" s="433"/>
      <c r="I19" s="380"/>
      <c r="J19" s="380"/>
      <c r="K19" s="380"/>
      <c r="L19" s="35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</row>
    <row r="20" spans="1:32" ht="43.5" customHeight="1">
      <c r="A20" s="380"/>
      <c r="B20" s="80" t="s">
        <v>293</v>
      </c>
      <c r="C20" s="80" t="s">
        <v>294</v>
      </c>
      <c r="D20" s="80" t="s">
        <v>383</v>
      </c>
      <c r="E20" s="80" t="s">
        <v>384</v>
      </c>
      <c r="F20" s="81" t="s">
        <v>332</v>
      </c>
      <c r="G20" s="80" t="s">
        <v>301</v>
      </c>
      <c r="H20" s="80" t="s">
        <v>302</v>
      </c>
      <c r="I20" s="1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</row>
    <row r="21" spans="1:32" ht="26.25" customHeight="1">
      <c r="A21" s="380"/>
      <c r="B21" s="69" t="s">
        <v>303</v>
      </c>
      <c r="C21" s="76">
        <v>12</v>
      </c>
      <c r="D21" s="292">
        <f>D16*1.02</f>
        <v>61.298353403856382</v>
      </c>
      <c r="E21" s="293">
        <v>20</v>
      </c>
      <c r="F21" s="294">
        <v>1</v>
      </c>
      <c r="G21" s="295">
        <f>(D21*E21*F21)</f>
        <v>1225.9670680771276</v>
      </c>
      <c r="H21" s="295">
        <f t="shared" ref="H21:H32" si="2">G21*C21</f>
        <v>14711.60481692553</v>
      </c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</row>
    <row r="22" spans="1:32" ht="26.25" customHeight="1">
      <c r="A22" s="380"/>
      <c r="B22" s="69" t="s">
        <v>304</v>
      </c>
      <c r="C22" s="76">
        <v>12</v>
      </c>
      <c r="D22" s="292">
        <f>D21*1.02</f>
        <v>62.524320471933514</v>
      </c>
      <c r="E22" s="293">
        <v>20</v>
      </c>
      <c r="F22" s="294">
        <v>1</v>
      </c>
      <c r="G22" s="295">
        <f t="shared" ref="G22:G32" si="3">D22*E22*F22</f>
        <v>1250.4864094386703</v>
      </c>
      <c r="H22" s="295">
        <f t="shared" si="2"/>
        <v>15005.836913264044</v>
      </c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</row>
    <row r="23" spans="1:32" ht="26.25" customHeight="1">
      <c r="A23" s="380"/>
      <c r="B23" s="69" t="s">
        <v>305</v>
      </c>
      <c r="C23" s="76">
        <v>12</v>
      </c>
      <c r="D23" s="292">
        <f>D22*1.02</f>
        <v>63.774806881372186</v>
      </c>
      <c r="E23" s="293">
        <v>20</v>
      </c>
      <c r="F23" s="294">
        <v>1</v>
      </c>
      <c r="G23" s="295">
        <f t="shared" si="3"/>
        <v>1275.4961376274437</v>
      </c>
      <c r="H23" s="295">
        <f t="shared" si="2"/>
        <v>15305.953651529324</v>
      </c>
      <c r="I23" s="84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</row>
    <row r="24" spans="1:32" ht="26.25" customHeight="1">
      <c r="A24" s="380"/>
      <c r="B24" s="69" t="s">
        <v>306</v>
      </c>
      <c r="C24" s="76">
        <v>12</v>
      </c>
      <c r="D24" s="292">
        <f>D23*1.02</f>
        <v>65.050303018999628</v>
      </c>
      <c r="E24" s="293">
        <v>20</v>
      </c>
      <c r="F24" s="294">
        <v>1</v>
      </c>
      <c r="G24" s="295">
        <f t="shared" si="3"/>
        <v>1301.0060603799925</v>
      </c>
      <c r="H24" s="295">
        <f t="shared" si="2"/>
        <v>15612.07272455991</v>
      </c>
      <c r="I24" s="83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</row>
    <row r="25" spans="1:32" ht="26.25" customHeight="1">
      <c r="A25" s="380"/>
      <c r="B25" s="69" t="s">
        <v>307</v>
      </c>
      <c r="C25" s="76">
        <v>12</v>
      </c>
      <c r="D25" s="292">
        <f>D24*1.02</f>
        <v>66.351309079379618</v>
      </c>
      <c r="E25" s="293">
        <v>20</v>
      </c>
      <c r="F25" s="294">
        <v>1</v>
      </c>
      <c r="G25" s="295">
        <f t="shared" si="3"/>
        <v>1327.0261815875924</v>
      </c>
      <c r="H25" s="295">
        <f t="shared" si="2"/>
        <v>15924.314179051109</v>
      </c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</row>
    <row r="26" spans="1:32" ht="26.25" customHeight="1">
      <c r="A26" s="380"/>
      <c r="B26" s="69" t="s">
        <v>308</v>
      </c>
      <c r="C26" s="76">
        <v>12</v>
      </c>
      <c r="D26" s="292">
        <f>D25*1.02</f>
        <v>67.678335260967216</v>
      </c>
      <c r="E26" s="293">
        <v>20</v>
      </c>
      <c r="F26" s="294">
        <v>1</v>
      </c>
      <c r="G26" s="295">
        <f t="shared" si="3"/>
        <v>1353.5667052193444</v>
      </c>
      <c r="H26" s="295">
        <f t="shared" si="2"/>
        <v>16242.800462632133</v>
      </c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</row>
    <row r="27" spans="1:32" ht="26.25" customHeight="1">
      <c r="A27" s="380"/>
      <c r="B27" s="69" t="s">
        <v>309</v>
      </c>
      <c r="C27" s="365">
        <v>12</v>
      </c>
      <c r="D27" s="366">
        <f>D26*1.02</f>
        <v>69.031901966186567</v>
      </c>
      <c r="E27" s="293">
        <v>20</v>
      </c>
      <c r="F27" s="367">
        <v>1</v>
      </c>
      <c r="G27" s="368">
        <f t="shared" si="3"/>
        <v>1380.6380393237314</v>
      </c>
      <c r="H27" s="368">
        <f t="shared" si="2"/>
        <v>16567.656471884777</v>
      </c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</row>
    <row r="28" spans="1:32" ht="26.25" customHeight="1">
      <c r="A28" s="380"/>
      <c r="B28" s="69" t="s">
        <v>310</v>
      </c>
      <c r="C28" s="76">
        <v>12</v>
      </c>
      <c r="D28" s="292">
        <f>D27*1.02</f>
        <v>70.412540005510294</v>
      </c>
      <c r="E28" s="293">
        <v>20</v>
      </c>
      <c r="F28" s="294">
        <v>1</v>
      </c>
      <c r="G28" s="295">
        <f t="shared" si="3"/>
        <v>1408.250800110206</v>
      </c>
      <c r="H28" s="295">
        <f t="shared" si="2"/>
        <v>16899.009601322472</v>
      </c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</row>
    <row r="29" spans="1:32" ht="26.25" customHeight="1">
      <c r="A29" s="380"/>
      <c r="B29" s="69" t="s">
        <v>311</v>
      </c>
      <c r="C29" s="369">
        <v>12</v>
      </c>
      <c r="D29" s="370">
        <f>D28*1.02</f>
        <v>71.820790805620504</v>
      </c>
      <c r="E29" s="293">
        <v>20</v>
      </c>
      <c r="F29" s="371">
        <v>1</v>
      </c>
      <c r="G29" s="372">
        <f t="shared" si="3"/>
        <v>1436.4158161124101</v>
      </c>
      <c r="H29" s="372">
        <f t="shared" si="2"/>
        <v>17236.989793348919</v>
      </c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</row>
    <row r="30" spans="1:32" ht="26.25" customHeight="1">
      <c r="A30" s="380"/>
      <c r="B30" s="69" t="s">
        <v>312</v>
      </c>
      <c r="C30" s="76">
        <v>12</v>
      </c>
      <c r="D30" s="292">
        <f>D29*1.02</f>
        <v>73.257206621732919</v>
      </c>
      <c r="E30" s="293">
        <v>20</v>
      </c>
      <c r="F30" s="294">
        <v>1</v>
      </c>
      <c r="G30" s="295">
        <f t="shared" si="3"/>
        <v>1465.1441324346583</v>
      </c>
      <c r="H30" s="295">
        <f t="shared" si="2"/>
        <v>17581.729589215902</v>
      </c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</row>
    <row r="31" spans="1:32" ht="26.25" customHeight="1">
      <c r="A31" s="380"/>
      <c r="B31" s="69" t="s">
        <v>313</v>
      </c>
      <c r="C31" s="76">
        <v>12</v>
      </c>
      <c r="D31" s="292">
        <f>D30*1.02</f>
        <v>74.722350754167579</v>
      </c>
      <c r="E31" s="293">
        <v>20</v>
      </c>
      <c r="F31" s="294">
        <v>1</v>
      </c>
      <c r="G31" s="295">
        <f t="shared" si="3"/>
        <v>1494.4470150833515</v>
      </c>
      <c r="H31" s="295">
        <f t="shared" si="2"/>
        <v>17933.364181000219</v>
      </c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</row>
    <row r="32" spans="1:32" ht="26.25" customHeight="1">
      <c r="A32" s="380"/>
      <c r="B32" s="69" t="s">
        <v>314</v>
      </c>
      <c r="C32" s="76">
        <v>12</v>
      </c>
      <c r="D32" s="292">
        <f>D31*1.02</f>
        <v>76.216797769250931</v>
      </c>
      <c r="E32" s="293">
        <v>20</v>
      </c>
      <c r="F32" s="294">
        <v>1</v>
      </c>
      <c r="G32" s="295">
        <f t="shared" si="3"/>
        <v>1524.3359553850187</v>
      </c>
      <c r="H32" s="295">
        <f t="shared" si="2"/>
        <v>18292.031464620224</v>
      </c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</row>
    <row r="33" spans="1:32" ht="26.25" customHeight="1">
      <c r="A33" s="380"/>
      <c r="B33" s="380"/>
      <c r="C33" s="380"/>
      <c r="D33" s="380"/>
      <c r="E33" s="380"/>
      <c r="F33" s="380"/>
      <c r="G33" s="296" t="s">
        <v>334</v>
      </c>
      <c r="H33" s="297">
        <f>SUM(H21:H32)</f>
        <v>197313.36384935459</v>
      </c>
      <c r="I33" s="380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</row>
    <row r="34" spans="1:32" ht="26.25" customHeight="1">
      <c r="A34" s="380"/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</row>
    <row r="35" spans="1:32" ht="26.25" customHeight="1">
      <c r="A35" s="380"/>
      <c r="B35" s="433" t="s">
        <v>323</v>
      </c>
      <c r="C35" s="433"/>
      <c r="D35" s="433"/>
      <c r="E35" s="433"/>
      <c r="F35" s="433"/>
      <c r="G35" s="433"/>
      <c r="H35" s="433"/>
      <c r="I35" s="298"/>
      <c r="J35" s="298"/>
      <c r="K35" s="298"/>
      <c r="L35" s="35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</row>
    <row r="36" spans="1:32" ht="41.25" customHeight="1">
      <c r="A36" s="380"/>
      <c r="B36" s="80" t="s">
        <v>293</v>
      </c>
      <c r="C36" s="80" t="s">
        <v>294</v>
      </c>
      <c r="D36" s="80" t="s">
        <v>383</v>
      </c>
      <c r="E36" s="80" t="s">
        <v>384</v>
      </c>
      <c r="F36" s="81" t="s">
        <v>332</v>
      </c>
      <c r="G36" s="80" t="s">
        <v>301</v>
      </c>
      <c r="H36" s="80" t="s">
        <v>302</v>
      </c>
      <c r="I36" s="380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</row>
    <row r="37" spans="1:32" ht="26.25" customHeight="1">
      <c r="A37" s="380"/>
      <c r="B37" s="69" t="s">
        <v>303</v>
      </c>
      <c r="C37" s="76">
        <v>12</v>
      </c>
      <c r="D37" s="292">
        <f>D32*1.02</f>
        <v>77.741133724635958</v>
      </c>
      <c r="E37" s="293">
        <v>20</v>
      </c>
      <c r="F37" s="294">
        <v>1</v>
      </c>
      <c r="G37" s="295">
        <f t="shared" ref="G37:G48" si="4">D37*E37*F37</f>
        <v>1554.8226744927192</v>
      </c>
      <c r="H37" s="295">
        <f t="shared" ref="H37:H48" si="5">G37*C37</f>
        <v>18657.872093912629</v>
      </c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</row>
    <row r="38" spans="1:32" ht="26.25" customHeight="1">
      <c r="A38" s="380"/>
      <c r="B38" s="69" t="s">
        <v>304</v>
      </c>
      <c r="C38" s="76">
        <v>12</v>
      </c>
      <c r="D38" s="292">
        <f>D37*1.02</f>
        <v>79.295956399128684</v>
      </c>
      <c r="E38" s="293">
        <v>20</v>
      </c>
      <c r="F38" s="294">
        <v>1</v>
      </c>
      <c r="G38" s="295">
        <f t="shared" si="4"/>
        <v>1585.9191279825736</v>
      </c>
      <c r="H38" s="295">
        <f t="shared" si="5"/>
        <v>19031.029535790884</v>
      </c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</row>
    <row r="39" spans="1:32" ht="26.25" customHeight="1">
      <c r="A39" s="380"/>
      <c r="B39" s="69" t="s">
        <v>305</v>
      </c>
      <c r="C39" s="76">
        <v>12</v>
      </c>
      <c r="D39" s="292">
        <f>D38*1.02</f>
        <v>80.881875527111262</v>
      </c>
      <c r="E39" s="293">
        <v>20</v>
      </c>
      <c r="F39" s="294">
        <v>1</v>
      </c>
      <c r="G39" s="295">
        <f t="shared" si="4"/>
        <v>1617.6375105422253</v>
      </c>
      <c r="H39" s="295">
        <f t="shared" si="5"/>
        <v>19411.650126506705</v>
      </c>
      <c r="I39" s="84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</row>
    <row r="40" spans="1:32" ht="26.25" customHeight="1">
      <c r="A40" s="380"/>
      <c r="B40" s="69" t="s">
        <v>306</v>
      </c>
      <c r="C40" s="76">
        <v>12</v>
      </c>
      <c r="D40" s="292">
        <f>D39*1.02</f>
        <v>82.499513037653486</v>
      </c>
      <c r="E40" s="293">
        <v>20</v>
      </c>
      <c r="F40" s="294">
        <v>1</v>
      </c>
      <c r="G40" s="295">
        <f t="shared" si="4"/>
        <v>1649.9902607530698</v>
      </c>
      <c r="H40" s="295">
        <f t="shared" si="5"/>
        <v>19799.88312903684</v>
      </c>
      <c r="I40" s="83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</row>
    <row r="41" spans="1:32" ht="26.25" customHeight="1">
      <c r="A41" s="380"/>
      <c r="B41" s="69" t="s">
        <v>307</v>
      </c>
      <c r="C41" s="76">
        <v>12</v>
      </c>
      <c r="D41" s="292">
        <f>D40*1.02</f>
        <v>84.149503298406557</v>
      </c>
      <c r="E41" s="293">
        <v>20</v>
      </c>
      <c r="F41" s="294">
        <v>1</v>
      </c>
      <c r="G41" s="295">
        <f t="shared" si="4"/>
        <v>1682.9900659681311</v>
      </c>
      <c r="H41" s="295">
        <f t="shared" si="5"/>
        <v>20195.880791617572</v>
      </c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</row>
    <row r="42" spans="1:32" ht="26.25" customHeight="1">
      <c r="A42" s="380"/>
      <c r="B42" s="69" t="s">
        <v>308</v>
      </c>
      <c r="C42" s="76">
        <v>12</v>
      </c>
      <c r="D42" s="292">
        <f>D41*1.02</f>
        <v>85.832493364374685</v>
      </c>
      <c r="E42" s="293">
        <v>20</v>
      </c>
      <c r="F42" s="294">
        <v>1</v>
      </c>
      <c r="G42" s="295">
        <f t="shared" si="4"/>
        <v>1716.6498672874936</v>
      </c>
      <c r="H42" s="295">
        <f t="shared" si="5"/>
        <v>20599.798407449925</v>
      </c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</row>
    <row r="43" spans="1:32" ht="26.25" customHeight="1">
      <c r="A43" s="380"/>
      <c r="B43" s="69" t="s">
        <v>309</v>
      </c>
      <c r="C43" s="76">
        <v>12</v>
      </c>
      <c r="D43" s="366">
        <f>D42*1.02</f>
        <v>87.549143231662185</v>
      </c>
      <c r="E43" s="293">
        <v>20</v>
      </c>
      <c r="F43" s="294">
        <v>1</v>
      </c>
      <c r="G43" s="295">
        <f t="shared" si="4"/>
        <v>1750.9828646332437</v>
      </c>
      <c r="H43" s="295">
        <f t="shared" si="5"/>
        <v>21011.794375598925</v>
      </c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</row>
    <row r="44" spans="1:32" ht="26.25" customHeight="1">
      <c r="A44" s="380"/>
      <c r="B44" s="69" t="s">
        <v>310</v>
      </c>
      <c r="C44" s="76">
        <v>12</v>
      </c>
      <c r="D44" s="292">
        <f>D43*1.02</f>
        <v>89.300126096295429</v>
      </c>
      <c r="E44" s="293">
        <v>20</v>
      </c>
      <c r="F44" s="294">
        <v>1</v>
      </c>
      <c r="G44" s="295">
        <f t="shared" si="4"/>
        <v>1786.0025219259087</v>
      </c>
      <c r="H44" s="295">
        <f t="shared" si="5"/>
        <v>21432.030263110904</v>
      </c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</row>
    <row r="45" spans="1:32" ht="26.25" customHeight="1">
      <c r="A45" s="380"/>
      <c r="B45" s="69" t="s">
        <v>311</v>
      </c>
      <c r="C45" s="76">
        <v>12</v>
      </c>
      <c r="D45" s="370">
        <f>D44*1.02</f>
        <v>91.086128618221338</v>
      </c>
      <c r="E45" s="293">
        <v>20</v>
      </c>
      <c r="F45" s="294">
        <v>1</v>
      </c>
      <c r="G45" s="295">
        <f t="shared" si="4"/>
        <v>1821.7225723644267</v>
      </c>
      <c r="H45" s="295">
        <f t="shared" si="5"/>
        <v>21860.670868373119</v>
      </c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</row>
    <row r="46" spans="1:32" ht="26.25" customHeight="1">
      <c r="A46" s="380"/>
      <c r="B46" s="69" t="s">
        <v>312</v>
      </c>
      <c r="C46" s="76">
        <v>12</v>
      </c>
      <c r="D46" s="292">
        <f>D45*1.02</f>
        <v>92.90785119058576</v>
      </c>
      <c r="E46" s="293">
        <v>20</v>
      </c>
      <c r="F46" s="294">
        <v>1</v>
      </c>
      <c r="G46" s="295">
        <f t="shared" si="4"/>
        <v>1858.1570238117151</v>
      </c>
      <c r="H46" s="295">
        <f t="shared" si="5"/>
        <v>22297.884285740583</v>
      </c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</row>
    <row r="47" spans="1:32" ht="26.25" customHeight="1">
      <c r="A47" s="380"/>
      <c r="B47" s="69" t="s">
        <v>313</v>
      </c>
      <c r="C47" s="76">
        <v>12</v>
      </c>
      <c r="D47" s="292">
        <f>D46*1.02</f>
        <v>94.766008214397473</v>
      </c>
      <c r="E47" s="293">
        <v>20</v>
      </c>
      <c r="F47" s="294">
        <v>1</v>
      </c>
      <c r="G47" s="295">
        <f t="shared" si="4"/>
        <v>1895.3201642879494</v>
      </c>
      <c r="H47" s="295">
        <f t="shared" si="5"/>
        <v>22743.841971455393</v>
      </c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</row>
    <row r="48" spans="1:32" ht="26.25" customHeight="1">
      <c r="A48" s="380"/>
      <c r="B48" s="69" t="s">
        <v>314</v>
      </c>
      <c r="C48" s="76">
        <v>12</v>
      </c>
      <c r="D48" s="292">
        <f>D47*1.02</f>
        <v>96.661328378685425</v>
      </c>
      <c r="E48" s="293">
        <v>20</v>
      </c>
      <c r="F48" s="294">
        <v>1</v>
      </c>
      <c r="G48" s="295">
        <f t="shared" si="4"/>
        <v>1933.2265675737085</v>
      </c>
      <c r="H48" s="295">
        <f t="shared" si="5"/>
        <v>23198.7188108845</v>
      </c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</row>
    <row r="49" spans="1:32" ht="26.25" customHeight="1">
      <c r="A49" s="380"/>
      <c r="B49" s="380"/>
      <c r="C49" s="380"/>
      <c r="D49" s="380"/>
      <c r="E49" s="380"/>
      <c r="F49" s="380"/>
      <c r="G49" s="296" t="s">
        <v>335</v>
      </c>
      <c r="H49" s="297">
        <f>SUM(H37:H48)</f>
        <v>250241.05465947802</v>
      </c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</row>
    <row r="50" spans="1:32" ht="26.25" customHeight="1">
      <c r="A50" s="380"/>
      <c r="B50" s="380"/>
      <c r="C50" s="302"/>
      <c r="D50" s="303"/>
      <c r="E50" s="303"/>
      <c r="F50" s="303"/>
      <c r="G50" s="303"/>
      <c r="H50" s="303"/>
      <c r="I50" s="303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</row>
    <row r="51" spans="1:32" ht="26.25" customHeight="1">
      <c r="A51" s="380"/>
      <c r="B51" s="433" t="s">
        <v>325</v>
      </c>
      <c r="C51" s="433"/>
      <c r="D51" s="433"/>
      <c r="E51" s="433"/>
      <c r="F51" s="433"/>
      <c r="G51" s="433"/>
      <c r="H51" s="433"/>
      <c r="I51" s="303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</row>
    <row r="52" spans="1:32" ht="45.75" customHeight="1">
      <c r="A52" s="380"/>
      <c r="B52" s="80" t="s">
        <v>293</v>
      </c>
      <c r="C52" s="80" t="s">
        <v>294</v>
      </c>
      <c r="D52" s="80" t="s">
        <v>383</v>
      </c>
      <c r="E52" s="80" t="s">
        <v>384</v>
      </c>
      <c r="F52" s="81" t="s">
        <v>332</v>
      </c>
      <c r="G52" s="80" t="s">
        <v>301</v>
      </c>
      <c r="H52" s="80" t="s">
        <v>302</v>
      </c>
      <c r="I52" s="303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</row>
    <row r="53" spans="1:32" ht="26.25" customHeight="1">
      <c r="A53" s="380"/>
      <c r="B53" s="69" t="s">
        <v>303</v>
      </c>
      <c r="C53" s="76">
        <v>12</v>
      </c>
      <c r="D53" s="292">
        <f>D48*1.02</f>
        <v>98.594554946259137</v>
      </c>
      <c r="E53" s="293">
        <v>20</v>
      </c>
      <c r="F53" s="294">
        <v>1</v>
      </c>
      <c r="G53" s="295">
        <f t="shared" ref="G53:G64" si="6">D53*E53*F53</f>
        <v>1971.8910989251826</v>
      </c>
      <c r="H53" s="295">
        <f t="shared" ref="H53:H64" si="7">G53*C53</f>
        <v>23662.693187102192</v>
      </c>
      <c r="I53" s="303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</row>
    <row r="54" spans="1:32" ht="26.25" customHeight="1">
      <c r="A54" s="380"/>
      <c r="B54" s="69" t="s">
        <v>304</v>
      </c>
      <c r="C54" s="76">
        <v>12</v>
      </c>
      <c r="D54" s="292">
        <f>D53*1.02</f>
        <v>100.56644604518432</v>
      </c>
      <c r="E54" s="293">
        <v>20</v>
      </c>
      <c r="F54" s="294">
        <v>1</v>
      </c>
      <c r="G54" s="295">
        <f t="shared" si="6"/>
        <v>2011.3289209036864</v>
      </c>
      <c r="H54" s="295">
        <f t="shared" si="7"/>
        <v>24135.947050844235</v>
      </c>
      <c r="I54" s="303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</row>
    <row r="55" spans="1:32" ht="26.25" customHeight="1">
      <c r="A55" s="380"/>
      <c r="B55" s="69" t="s">
        <v>305</v>
      </c>
      <c r="C55" s="76">
        <v>12</v>
      </c>
      <c r="D55" s="292">
        <f>D54*1.02</f>
        <v>102.57777496608801</v>
      </c>
      <c r="E55" s="293">
        <v>20</v>
      </c>
      <c r="F55" s="294">
        <v>1</v>
      </c>
      <c r="G55" s="295">
        <f t="shared" si="6"/>
        <v>2051.5554993217602</v>
      </c>
      <c r="H55" s="295">
        <f t="shared" si="7"/>
        <v>24618.665991861122</v>
      </c>
      <c r="I55" s="303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</row>
    <row r="56" spans="1:32" ht="26.25" customHeight="1">
      <c r="A56" s="380"/>
      <c r="B56" s="69" t="s">
        <v>306</v>
      </c>
      <c r="C56" s="76">
        <v>12</v>
      </c>
      <c r="D56" s="292">
        <f>D55*1.02</f>
        <v>104.62933046540978</v>
      </c>
      <c r="E56" s="293">
        <v>20</v>
      </c>
      <c r="F56" s="294">
        <v>1</v>
      </c>
      <c r="G56" s="295">
        <f t="shared" si="6"/>
        <v>2092.5866093081954</v>
      </c>
      <c r="H56" s="295">
        <f t="shared" si="7"/>
        <v>25111.039311698347</v>
      </c>
      <c r="I56" s="303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</row>
    <row r="57" spans="1:32" ht="26.25" customHeight="1">
      <c r="A57" s="380"/>
      <c r="B57" s="69" t="s">
        <v>307</v>
      </c>
      <c r="C57" s="76">
        <v>12</v>
      </c>
      <c r="D57" s="292">
        <f>D56*1.02</f>
        <v>106.72191707471798</v>
      </c>
      <c r="E57" s="293">
        <v>20</v>
      </c>
      <c r="F57" s="294">
        <v>1</v>
      </c>
      <c r="G57" s="295">
        <f t="shared" si="6"/>
        <v>2134.4383414943595</v>
      </c>
      <c r="H57" s="295">
        <f t="shared" si="7"/>
        <v>25613.260097932314</v>
      </c>
      <c r="I57" s="303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</row>
    <row r="58" spans="1:32" ht="26.25" customHeight="1">
      <c r="A58" s="380"/>
      <c r="B58" s="69" t="s">
        <v>308</v>
      </c>
      <c r="C58" s="76">
        <v>12</v>
      </c>
      <c r="D58" s="292">
        <f>D57*1.02</f>
        <v>108.85635541621234</v>
      </c>
      <c r="E58" s="293">
        <v>20</v>
      </c>
      <c r="F58" s="294">
        <v>1</v>
      </c>
      <c r="G58" s="295">
        <f t="shared" si="6"/>
        <v>2177.1271083242468</v>
      </c>
      <c r="H58" s="295">
        <f t="shared" si="7"/>
        <v>26125.525299890964</v>
      </c>
      <c r="I58" s="303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</row>
    <row r="59" spans="1:32" ht="26.25" customHeight="1">
      <c r="A59" s="380"/>
      <c r="B59" s="69" t="s">
        <v>309</v>
      </c>
      <c r="C59" s="76">
        <v>12</v>
      </c>
      <c r="D59" s="366">
        <f>D58*1.02</f>
        <v>111.03348252453658</v>
      </c>
      <c r="E59" s="293">
        <v>20</v>
      </c>
      <c r="F59" s="294">
        <v>1</v>
      </c>
      <c r="G59" s="295">
        <f t="shared" si="6"/>
        <v>2220.6696504907318</v>
      </c>
      <c r="H59" s="295">
        <f t="shared" si="7"/>
        <v>26648.03580588878</v>
      </c>
      <c r="I59" s="303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</row>
    <row r="60" spans="1:32" ht="26.25" customHeight="1">
      <c r="A60" s="380"/>
      <c r="B60" s="69" t="s">
        <v>310</v>
      </c>
      <c r="C60" s="76">
        <v>12</v>
      </c>
      <c r="D60" s="292">
        <f>D59*1.02</f>
        <v>113.25415217502731</v>
      </c>
      <c r="E60" s="293">
        <v>20</v>
      </c>
      <c r="F60" s="294">
        <v>1</v>
      </c>
      <c r="G60" s="295">
        <f t="shared" si="6"/>
        <v>2265.0830435005464</v>
      </c>
      <c r="H60" s="295">
        <f t="shared" si="7"/>
        <v>27180.996522006557</v>
      </c>
      <c r="I60" s="303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</row>
    <row r="61" spans="1:32" ht="26.25" customHeight="1">
      <c r="A61" s="380"/>
      <c r="B61" s="69" t="s">
        <v>311</v>
      </c>
      <c r="C61" s="76">
        <v>12</v>
      </c>
      <c r="D61" s="370">
        <f>D60*1.02</f>
        <v>115.51923521852787</v>
      </c>
      <c r="E61" s="293">
        <v>20</v>
      </c>
      <c r="F61" s="294">
        <v>1</v>
      </c>
      <c r="G61" s="295">
        <f t="shared" si="6"/>
        <v>2310.3847043705573</v>
      </c>
      <c r="H61" s="295">
        <f t="shared" si="7"/>
        <v>27724.616452446688</v>
      </c>
      <c r="I61" s="303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</row>
    <row r="62" spans="1:32" ht="26.25" customHeight="1">
      <c r="A62" s="380"/>
      <c r="B62" s="69" t="s">
        <v>312</v>
      </c>
      <c r="C62" s="76">
        <v>12</v>
      </c>
      <c r="D62" s="292">
        <f>D61*1.02</f>
        <v>117.82961992289843</v>
      </c>
      <c r="E62" s="293">
        <v>20</v>
      </c>
      <c r="F62" s="294">
        <v>1</v>
      </c>
      <c r="G62" s="295">
        <f t="shared" si="6"/>
        <v>2356.5923984579686</v>
      </c>
      <c r="H62" s="295">
        <f t="shared" si="7"/>
        <v>28279.108781495623</v>
      </c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</row>
    <row r="63" spans="1:32" ht="26.25" customHeight="1">
      <c r="A63" s="380"/>
      <c r="B63" s="69" t="s">
        <v>313</v>
      </c>
      <c r="C63" s="76">
        <v>12</v>
      </c>
      <c r="D63" s="292">
        <f>D62*1.02</f>
        <v>120.18621232135641</v>
      </c>
      <c r="E63" s="293">
        <v>20</v>
      </c>
      <c r="F63" s="294">
        <v>1</v>
      </c>
      <c r="G63" s="295">
        <f t="shared" si="6"/>
        <v>2403.724246427128</v>
      </c>
      <c r="H63" s="295">
        <f t="shared" si="7"/>
        <v>28844.690957125538</v>
      </c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</row>
    <row r="64" spans="1:32" ht="26.25" customHeight="1">
      <c r="A64" s="380"/>
      <c r="B64" s="69" t="s">
        <v>314</v>
      </c>
      <c r="C64" s="76">
        <v>12</v>
      </c>
      <c r="D64" s="292">
        <f>D63*1.02</f>
        <v>122.58993656778354</v>
      </c>
      <c r="E64" s="293">
        <v>20</v>
      </c>
      <c r="F64" s="294">
        <v>1</v>
      </c>
      <c r="G64" s="295">
        <f t="shared" si="6"/>
        <v>2451.798731355671</v>
      </c>
      <c r="H64" s="295">
        <f t="shared" si="7"/>
        <v>29421.58477626805</v>
      </c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</row>
    <row r="65" spans="1:32" ht="26.25" customHeight="1">
      <c r="A65" s="380"/>
      <c r="B65" s="380"/>
      <c r="C65" s="380"/>
      <c r="D65" s="380"/>
      <c r="E65" s="380"/>
      <c r="F65" s="380"/>
      <c r="G65" s="296" t="s">
        <v>336</v>
      </c>
      <c r="H65" s="297">
        <f>SUM(H53:H64)</f>
        <v>317366.16423456045</v>
      </c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</row>
    <row r="66" spans="1:32" ht="26.25" customHeight="1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</row>
    <row r="67" spans="1:32" ht="26.25" customHeight="1">
      <c r="A67" s="380"/>
      <c r="B67" s="433" t="s">
        <v>327</v>
      </c>
      <c r="C67" s="433"/>
      <c r="D67" s="433"/>
      <c r="E67" s="433"/>
      <c r="F67" s="433"/>
      <c r="G67" s="433"/>
      <c r="H67" s="433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</row>
    <row r="68" spans="1:32" ht="47.25" customHeight="1">
      <c r="A68" s="380"/>
      <c r="B68" s="80" t="s">
        <v>293</v>
      </c>
      <c r="C68" s="80" t="s">
        <v>294</v>
      </c>
      <c r="D68" s="80" t="s">
        <v>383</v>
      </c>
      <c r="E68" s="80" t="s">
        <v>384</v>
      </c>
      <c r="F68" s="81" t="s">
        <v>332</v>
      </c>
      <c r="G68" s="80" t="s">
        <v>301</v>
      </c>
      <c r="H68" s="80" t="s">
        <v>302</v>
      </c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</row>
    <row r="69" spans="1:32" ht="26.25" customHeight="1">
      <c r="A69" s="380"/>
      <c r="B69" s="69" t="s">
        <v>303</v>
      </c>
      <c r="C69" s="76">
        <v>12</v>
      </c>
      <c r="D69" s="292">
        <f>D64*1.02</f>
        <v>125.04173529913921</v>
      </c>
      <c r="E69" s="293">
        <v>20</v>
      </c>
      <c r="F69" s="294">
        <v>1</v>
      </c>
      <c r="G69" s="295">
        <f t="shared" ref="G69:G80" si="8">D69*E69*F69</f>
        <v>2500.8347059827843</v>
      </c>
      <c r="H69" s="295">
        <f t="shared" ref="H69:H80" si="9">G69*C69</f>
        <v>30010.016471793409</v>
      </c>
      <c r="I69" s="380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</row>
    <row r="70" spans="1:32" ht="26.25" customHeight="1">
      <c r="A70" s="380"/>
      <c r="B70" s="69" t="s">
        <v>304</v>
      </c>
      <c r="C70" s="76">
        <v>12</v>
      </c>
      <c r="D70" s="292">
        <f>D69*1.02</f>
        <v>127.54257000512199</v>
      </c>
      <c r="E70" s="293">
        <v>20</v>
      </c>
      <c r="F70" s="294">
        <v>1</v>
      </c>
      <c r="G70" s="295">
        <f t="shared" si="8"/>
        <v>2550.8514001024396</v>
      </c>
      <c r="H70" s="295">
        <f t="shared" si="9"/>
        <v>30610.216801229275</v>
      </c>
      <c r="I70" s="380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</row>
    <row r="71" spans="1:32" ht="26.25" customHeight="1">
      <c r="A71" s="380"/>
      <c r="B71" s="69" t="s">
        <v>305</v>
      </c>
      <c r="C71" s="76">
        <v>12</v>
      </c>
      <c r="D71" s="292">
        <f>D70*1.02</f>
        <v>130.09342140522443</v>
      </c>
      <c r="E71" s="293">
        <v>20</v>
      </c>
      <c r="F71" s="294">
        <v>1</v>
      </c>
      <c r="G71" s="295">
        <f t="shared" si="8"/>
        <v>2601.8684281044889</v>
      </c>
      <c r="H71" s="295">
        <f t="shared" si="9"/>
        <v>31222.421137253867</v>
      </c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</row>
    <row r="72" spans="1:32" ht="26.25" customHeight="1">
      <c r="A72" s="380"/>
      <c r="B72" s="69" t="s">
        <v>306</v>
      </c>
      <c r="C72" s="76">
        <v>12</v>
      </c>
      <c r="D72" s="292">
        <f>D71*1.02</f>
        <v>132.69528983332893</v>
      </c>
      <c r="E72" s="293">
        <v>20</v>
      </c>
      <c r="F72" s="294">
        <v>1</v>
      </c>
      <c r="G72" s="295">
        <f t="shared" si="8"/>
        <v>2653.9057966665787</v>
      </c>
      <c r="H72" s="295">
        <f t="shared" si="9"/>
        <v>31846.869559998944</v>
      </c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</row>
    <row r="73" spans="1:32" ht="26.25" customHeight="1">
      <c r="A73" s="380"/>
      <c r="B73" s="69" t="s">
        <v>307</v>
      </c>
      <c r="C73" s="76">
        <v>12</v>
      </c>
      <c r="D73" s="292">
        <f>D72*1.02</f>
        <v>135.34919562999551</v>
      </c>
      <c r="E73" s="293">
        <v>20</v>
      </c>
      <c r="F73" s="294">
        <v>1</v>
      </c>
      <c r="G73" s="295">
        <f t="shared" si="8"/>
        <v>2706.9839125999101</v>
      </c>
      <c r="H73" s="295">
        <f t="shared" si="9"/>
        <v>32483.806951198923</v>
      </c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</row>
    <row r="74" spans="1:32" ht="26.25" customHeight="1">
      <c r="A74" s="380"/>
      <c r="B74" s="69" t="s">
        <v>308</v>
      </c>
      <c r="C74" s="76">
        <v>12</v>
      </c>
      <c r="D74" s="292">
        <f>D73*1.02</f>
        <v>138.05617954259543</v>
      </c>
      <c r="E74" s="293">
        <v>20</v>
      </c>
      <c r="F74" s="294">
        <v>1</v>
      </c>
      <c r="G74" s="295">
        <f t="shared" si="8"/>
        <v>2761.1235908519084</v>
      </c>
      <c r="H74" s="295">
        <f t="shared" si="9"/>
        <v>33133.483090222901</v>
      </c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</row>
    <row r="75" spans="1:32" ht="26.25" customHeight="1">
      <c r="A75" s="380"/>
      <c r="B75" s="69" t="s">
        <v>309</v>
      </c>
      <c r="C75" s="76">
        <v>12</v>
      </c>
      <c r="D75" s="366">
        <f>D74*1.02</f>
        <v>140.81730313344735</v>
      </c>
      <c r="E75" s="293">
        <v>20</v>
      </c>
      <c r="F75" s="294">
        <v>1</v>
      </c>
      <c r="G75" s="295">
        <f t="shared" si="8"/>
        <v>2816.3460626689471</v>
      </c>
      <c r="H75" s="295">
        <f t="shared" si="9"/>
        <v>33796.152752027367</v>
      </c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</row>
    <row r="76" spans="1:32" ht="26.25" customHeight="1">
      <c r="A76" s="380"/>
      <c r="B76" s="69" t="s">
        <v>310</v>
      </c>
      <c r="C76" s="76">
        <v>12</v>
      </c>
      <c r="D76" s="292">
        <f>D75*1.02</f>
        <v>143.63364919611629</v>
      </c>
      <c r="E76" s="293">
        <v>20</v>
      </c>
      <c r="F76" s="294">
        <v>1</v>
      </c>
      <c r="G76" s="295">
        <f t="shared" si="8"/>
        <v>2872.6729839223258</v>
      </c>
      <c r="H76" s="295">
        <f t="shared" si="9"/>
        <v>34472.075807067908</v>
      </c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</row>
    <row r="77" spans="1:32" ht="26.25" customHeight="1">
      <c r="A77" s="380"/>
      <c r="B77" s="69" t="s">
        <v>311</v>
      </c>
      <c r="C77" s="76">
        <v>12</v>
      </c>
      <c r="D77" s="370">
        <f>D76*1.02</f>
        <v>146.50632218003864</v>
      </c>
      <c r="E77" s="293">
        <v>20</v>
      </c>
      <c r="F77" s="294">
        <v>1</v>
      </c>
      <c r="G77" s="295">
        <f t="shared" si="8"/>
        <v>2930.1264436007727</v>
      </c>
      <c r="H77" s="295">
        <f t="shared" si="9"/>
        <v>35161.517323209271</v>
      </c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</row>
    <row r="78" spans="1:32" ht="26.25" customHeight="1">
      <c r="A78" s="380"/>
      <c r="B78" s="69" t="s">
        <v>312</v>
      </c>
      <c r="C78" s="76">
        <v>12</v>
      </c>
      <c r="D78" s="292">
        <f>D77*1.02</f>
        <v>149.43644862363942</v>
      </c>
      <c r="E78" s="293">
        <v>20</v>
      </c>
      <c r="F78" s="294">
        <v>1</v>
      </c>
      <c r="G78" s="295">
        <f t="shared" si="8"/>
        <v>2988.7289724727884</v>
      </c>
      <c r="H78" s="295">
        <f t="shared" si="9"/>
        <v>35864.747669673459</v>
      </c>
      <c r="I78" s="380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</row>
    <row r="79" spans="1:32" ht="26.25" customHeight="1">
      <c r="A79" s="380"/>
      <c r="B79" s="69" t="s">
        <v>313</v>
      </c>
      <c r="C79" s="76">
        <v>12</v>
      </c>
      <c r="D79" s="292">
        <f>D78*1.02</f>
        <v>152.42517759611221</v>
      </c>
      <c r="E79" s="293">
        <v>20</v>
      </c>
      <c r="F79" s="294">
        <v>1</v>
      </c>
      <c r="G79" s="295">
        <f t="shared" si="8"/>
        <v>3048.5035519222442</v>
      </c>
      <c r="H79" s="295">
        <f t="shared" si="9"/>
        <v>36582.042623066933</v>
      </c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</row>
    <row r="80" spans="1:32" ht="26.25" customHeight="1">
      <c r="A80" s="380"/>
      <c r="B80" s="69" t="s">
        <v>314</v>
      </c>
      <c r="C80" s="76">
        <v>12</v>
      </c>
      <c r="D80" s="292">
        <f>D79*1.02</f>
        <v>155.47368114803444</v>
      </c>
      <c r="E80" s="293">
        <v>20</v>
      </c>
      <c r="F80" s="294">
        <v>1</v>
      </c>
      <c r="G80" s="295">
        <f t="shared" si="8"/>
        <v>3109.4736229606888</v>
      </c>
      <c r="H80" s="295">
        <f t="shared" si="9"/>
        <v>37313.683475528262</v>
      </c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</row>
    <row r="81" spans="1:32" ht="26.25" customHeight="1">
      <c r="A81" s="380"/>
      <c r="B81" s="380"/>
      <c r="C81" s="380"/>
      <c r="D81" s="380"/>
      <c r="E81" s="380"/>
      <c r="F81" s="380"/>
      <c r="G81" s="296" t="s">
        <v>337</v>
      </c>
      <c r="H81" s="297">
        <f>SUM(H69:H80)</f>
        <v>402497.03366227052</v>
      </c>
      <c r="I81" s="380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</row>
    <row r="82" spans="1:32" ht="26.25" customHeight="1">
      <c r="A82" s="380"/>
      <c r="B82" s="380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</row>
    <row r="83" spans="1:32" ht="26.25" customHeight="1">
      <c r="A83" s="380"/>
      <c r="B83" s="381" t="s">
        <v>385</v>
      </c>
      <c r="C83" s="299" t="s">
        <v>386</v>
      </c>
      <c r="D83" s="321" t="s">
        <v>387</v>
      </c>
      <c r="E83" s="321" t="s">
        <v>388</v>
      </c>
      <c r="F83" s="321" t="s">
        <v>389</v>
      </c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</row>
    <row r="84" spans="1:32" ht="26.25" customHeight="1">
      <c r="A84" s="380"/>
      <c r="B84" s="74" t="s">
        <v>390</v>
      </c>
      <c r="C84" s="314">
        <v>462.32876700000003</v>
      </c>
      <c r="D84" s="301">
        <f>(F84-C84)/(F84)</f>
        <v>0.38356164399999998</v>
      </c>
      <c r="E84" s="300">
        <v>30</v>
      </c>
      <c r="F84" s="300">
        <f>(E84*25)</f>
        <v>750</v>
      </c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</row>
    <row r="85" spans="1:32" ht="26.25" customHeight="1">
      <c r="A85" s="380"/>
      <c r="B85" s="74" t="s">
        <v>391</v>
      </c>
      <c r="C85" s="89">
        <v>423</v>
      </c>
      <c r="D85" s="375">
        <f t="shared" ref="D85:D94" si="10">(F85-C85)/(F85)</f>
        <v>0.436</v>
      </c>
      <c r="E85" s="376">
        <v>30</v>
      </c>
      <c r="F85" s="376">
        <f t="shared" ref="F85:F94" si="11">(E85*25)</f>
        <v>750</v>
      </c>
      <c r="G85" s="380"/>
      <c r="H85" s="380"/>
      <c r="I85" s="380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</row>
    <row r="86" spans="1:32" ht="26.25" customHeight="1">
      <c r="A86" s="380"/>
      <c r="B86" s="74" t="s">
        <v>392</v>
      </c>
      <c r="C86" s="89">
        <v>171.232877</v>
      </c>
      <c r="D86" s="301">
        <f t="shared" si="10"/>
        <v>0.31506849199999998</v>
      </c>
      <c r="E86" s="300">
        <v>10</v>
      </c>
      <c r="F86" s="300">
        <f t="shared" si="11"/>
        <v>250</v>
      </c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</row>
    <row r="87" spans="1:32" ht="26.25" customHeight="1">
      <c r="A87" s="380"/>
      <c r="B87" s="74" t="s">
        <v>393</v>
      </c>
      <c r="C87" s="89">
        <v>1867.5</v>
      </c>
      <c r="D87" s="301">
        <f>(F87-C87)/(F87)</f>
        <v>0.32090909090909092</v>
      </c>
      <c r="E87" s="300">
        <v>110</v>
      </c>
      <c r="F87" s="300">
        <f>(E87*25)</f>
        <v>2750</v>
      </c>
      <c r="G87" s="380"/>
      <c r="H87" s="380"/>
      <c r="I87" s="380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</row>
    <row r="88" spans="1:32" ht="26.25" customHeight="1">
      <c r="A88" s="380"/>
      <c r="B88" s="74" t="s">
        <v>394</v>
      </c>
      <c r="C88" s="89">
        <v>1144.2637</v>
      </c>
      <c r="D88" s="301">
        <f t="shared" si="10"/>
        <v>0.34613502857142858</v>
      </c>
      <c r="E88" s="300">
        <v>70</v>
      </c>
      <c r="F88" s="300">
        <f t="shared" si="11"/>
        <v>1750</v>
      </c>
      <c r="G88" s="380"/>
      <c r="H88" s="380"/>
      <c r="I88" s="380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</row>
    <row r="89" spans="1:32" ht="26.25" customHeight="1">
      <c r="A89" s="380"/>
      <c r="B89" s="74" t="s">
        <v>395</v>
      </c>
      <c r="C89" s="89">
        <v>656.39269400000001</v>
      </c>
      <c r="D89" s="301">
        <f t="shared" si="10"/>
        <v>0.343607306</v>
      </c>
      <c r="E89" s="300">
        <v>40</v>
      </c>
      <c r="F89" s="300">
        <f t="shared" si="11"/>
        <v>1000</v>
      </c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</row>
    <row r="90" spans="1:32" ht="26.25" customHeight="1">
      <c r="A90" s="380"/>
      <c r="B90" s="74" t="s">
        <v>396</v>
      </c>
      <c r="C90" s="89">
        <v>308.219178</v>
      </c>
      <c r="D90" s="301">
        <f t="shared" si="10"/>
        <v>0.38356164399999998</v>
      </c>
      <c r="E90" s="300">
        <v>20</v>
      </c>
      <c r="F90" s="300">
        <f t="shared" si="11"/>
        <v>500</v>
      </c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</row>
    <row r="91" spans="1:32" ht="26.25" customHeight="1">
      <c r="A91" s="380"/>
      <c r="B91" s="74" t="s">
        <v>397</v>
      </c>
      <c r="C91" s="89">
        <v>539.38356199999998</v>
      </c>
      <c r="D91" s="301">
        <f t="shared" si="10"/>
        <v>0.38356164342857146</v>
      </c>
      <c r="E91" s="300">
        <v>35</v>
      </c>
      <c r="F91" s="300">
        <f t="shared" si="11"/>
        <v>875</v>
      </c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</row>
    <row r="92" spans="1:32" ht="26.25" customHeight="1">
      <c r="A92" s="380"/>
      <c r="B92" s="74" t="s">
        <v>398</v>
      </c>
      <c r="C92" s="89">
        <v>1063.35616</v>
      </c>
      <c r="D92" s="301">
        <f t="shared" si="10"/>
        <v>0.34562697846153845</v>
      </c>
      <c r="E92" s="300">
        <v>65</v>
      </c>
      <c r="F92" s="300">
        <f t="shared" si="11"/>
        <v>1625</v>
      </c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</row>
    <row r="93" spans="1:32" ht="26.25" customHeight="1">
      <c r="A93" s="380"/>
      <c r="B93" s="74" t="s">
        <v>399</v>
      </c>
      <c r="C93" s="89">
        <v>423</v>
      </c>
      <c r="D93" s="301">
        <f t="shared" si="10"/>
        <v>0.436</v>
      </c>
      <c r="E93" s="300">
        <v>30</v>
      </c>
      <c r="F93" s="300">
        <f t="shared" si="11"/>
        <v>750</v>
      </c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</row>
    <row r="94" spans="1:32" ht="26.25" customHeight="1">
      <c r="A94" s="380"/>
      <c r="B94" s="74" t="s">
        <v>400</v>
      </c>
      <c r="C94" s="89">
        <v>955.47945200000004</v>
      </c>
      <c r="D94" s="301">
        <f t="shared" si="10"/>
        <v>0.36301369866666666</v>
      </c>
      <c r="E94" s="300">
        <v>60</v>
      </c>
      <c r="F94" s="300">
        <f t="shared" si="11"/>
        <v>1500</v>
      </c>
      <c r="G94" s="380"/>
      <c r="H94" s="380"/>
      <c r="I94" s="380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</row>
    <row r="95" spans="1:32" ht="26.25" customHeight="1">
      <c r="A95" s="380"/>
      <c r="B95" s="74" t="s">
        <v>401</v>
      </c>
      <c r="C95" s="89">
        <v>1386.9863</v>
      </c>
      <c r="D95" s="301">
        <f>(F95-C95)/(F95)</f>
        <v>0.30650685</v>
      </c>
      <c r="E95" s="300">
        <v>80</v>
      </c>
      <c r="F95" s="300">
        <f>(E95*25)</f>
        <v>2000</v>
      </c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</row>
    <row r="96" spans="1:32" ht="26.25" customHeight="1">
      <c r="A96" s="380"/>
      <c r="B96" s="320" t="s">
        <v>341</v>
      </c>
      <c r="C96" s="297">
        <f>SUM(C84:C95)</f>
        <v>9401.1426900000006</v>
      </c>
      <c r="D96" s="320" t="s">
        <v>402</v>
      </c>
      <c r="E96" s="300">
        <f>AVERAGE(E84:E95)</f>
        <v>48.333333333333336</v>
      </c>
      <c r="F96" s="300">
        <f>AVERAGE(F84:F95)</f>
        <v>1208.3333333333333</v>
      </c>
      <c r="G96" s="380"/>
      <c r="H96" s="380"/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</row>
    <row r="97" spans="1:32" ht="26.25" customHeight="1">
      <c r="A97" s="380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</row>
    <row r="98" spans="1:32" ht="26.25" customHeight="1">
      <c r="A98" s="380"/>
      <c r="B98" s="380"/>
      <c r="C98" s="380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</row>
    <row r="99" spans="1:32" ht="26.25" customHeight="1">
      <c r="A99" s="380"/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</row>
    <row r="100" spans="1:32" ht="26.25" customHeight="1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</row>
    <row r="101" spans="1:32" ht="26.25" customHeight="1">
      <c r="A101" s="380"/>
      <c r="B101" s="380"/>
      <c r="C101" s="380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</row>
    <row r="102" spans="1:32" ht="26.25" customHeight="1">
      <c r="A102" s="380"/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</row>
    <row r="103" spans="1:32" ht="26.25" customHeight="1">
      <c r="A103" s="380"/>
      <c r="B103" s="380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</row>
    <row r="104" spans="1:32" ht="26.25" customHeight="1">
      <c r="A104" s="380"/>
      <c r="B104" s="380"/>
      <c r="C104" s="380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</row>
    <row r="105" spans="1:32" ht="26.25" customHeight="1">
      <c r="A105" s="380"/>
      <c r="B105" s="380"/>
      <c r="C105" s="380"/>
      <c r="D105" s="380"/>
      <c r="E105" s="380"/>
      <c r="F105" s="380"/>
      <c r="G105" s="380"/>
      <c r="H105" s="380"/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</row>
    <row r="106" spans="1:32" ht="26.25" customHeight="1">
      <c r="A106" s="380"/>
      <c r="B106" s="380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</row>
    <row r="107" spans="1:32" ht="26.25" customHeight="1">
      <c r="A107" s="380"/>
      <c r="B107" s="380"/>
      <c r="C107" s="380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</row>
    <row r="108" spans="1:32" ht="26.25" customHeight="1">
      <c r="A108" s="380"/>
      <c r="B108" s="380"/>
      <c r="C108" s="380"/>
      <c r="D108" s="380"/>
      <c r="E108" s="380"/>
      <c r="F108" s="380"/>
      <c r="G108" s="380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</row>
    <row r="109" spans="1:32" ht="26.25" customHeight="1">
      <c r="A109" s="380"/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</row>
    <row r="110" spans="1:32" ht="26.25" customHeight="1">
      <c r="A110" s="380"/>
      <c r="B110" s="380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</row>
    <row r="111" spans="1:32" ht="26.25" customHeight="1">
      <c r="A111" s="380"/>
      <c r="B111" s="380"/>
      <c r="C111" s="380"/>
      <c r="D111" s="380"/>
      <c r="E111" s="380"/>
      <c r="F111" s="380"/>
      <c r="G111" s="380"/>
      <c r="H111" s="380"/>
      <c r="I111" s="380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</row>
    <row r="112" spans="1:32" ht="26.25" customHeight="1">
      <c r="A112" s="380"/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</row>
    <row r="113" spans="1:32" ht="26.25" customHeight="1">
      <c r="A113" s="380"/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</row>
    <row r="114" spans="1:32" ht="26.25" customHeight="1">
      <c r="A114" s="380"/>
      <c r="B114" s="380"/>
      <c r="C114" s="380"/>
      <c r="D114" s="380"/>
      <c r="E114" s="380"/>
      <c r="F114" s="380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</row>
    <row r="115" spans="1:32" ht="26.25" customHeight="1">
      <c r="A115" s="380"/>
      <c r="B115" s="380"/>
      <c r="C115" s="380"/>
      <c r="D115" s="380"/>
      <c r="E115" s="380"/>
      <c r="F115" s="380"/>
      <c r="G115" s="380"/>
      <c r="H115" s="380"/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</row>
    <row r="116" spans="1:32" ht="26.25" customHeight="1">
      <c r="A116" s="380"/>
      <c r="B116" s="380"/>
      <c r="C116" s="380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</row>
    <row r="117" spans="1:32" ht="26.25" customHeight="1">
      <c r="A117" s="380"/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</row>
    <row r="118" spans="1:32" ht="26.25" customHeight="1">
      <c r="A118" s="380"/>
      <c r="B118" s="380"/>
      <c r="C118" s="380"/>
      <c r="D118" s="380"/>
      <c r="E118" s="380"/>
      <c r="F118" s="380"/>
      <c r="G118" s="380"/>
      <c r="H118" s="380"/>
      <c r="I118" s="380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</row>
    <row r="119" spans="1:32" ht="26.25" customHeight="1">
      <c r="A119" s="380"/>
      <c r="B119" s="380"/>
      <c r="C119" s="380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</row>
    <row r="120" spans="1:32" ht="26.25" customHeight="1">
      <c r="A120" s="380"/>
      <c r="B120" s="380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</row>
    <row r="121" spans="1:32" ht="26.25" customHeight="1">
      <c r="A121" s="380"/>
      <c r="B121" s="380"/>
      <c r="C121" s="380"/>
      <c r="D121" s="380"/>
      <c r="E121" s="380"/>
      <c r="F121" s="380"/>
      <c r="G121" s="380"/>
      <c r="H121" s="380"/>
      <c r="I121" s="380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</row>
    <row r="122" spans="1:32" ht="26.25" customHeight="1">
      <c r="A122" s="380"/>
      <c r="B122" s="380"/>
      <c r="C122" s="380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</row>
    <row r="123" spans="1:32" ht="26.25" customHeight="1">
      <c r="A123" s="380"/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</row>
    <row r="124" spans="1:32" ht="26.25" customHeight="1">
      <c r="A124" s="380"/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</row>
    <row r="125" spans="1:32" ht="26.25" customHeight="1">
      <c r="A125" s="380"/>
      <c r="B125" s="380"/>
      <c r="C125" s="380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</row>
    <row r="126" spans="1:32" ht="26.25" customHeight="1">
      <c r="A126" s="380"/>
      <c r="B126" s="380"/>
      <c r="C126" s="380"/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</row>
    <row r="127" spans="1:32" ht="26.25" customHeight="1">
      <c r="A127" s="380"/>
      <c r="B127" s="380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</row>
    <row r="128" spans="1:32" ht="26.25" customHeight="1">
      <c r="A128" s="380"/>
      <c r="B128" s="380"/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</row>
    <row r="129" spans="1:32" ht="26.25" customHeight="1">
      <c r="A129" s="380"/>
      <c r="B129" s="380"/>
      <c r="C129" s="380"/>
      <c r="D129" s="380"/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</row>
    <row r="130" spans="1:32" ht="26.25" customHeight="1">
      <c r="A130" s="380"/>
      <c r="B130" s="380"/>
      <c r="C130" s="38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</row>
    <row r="131" spans="1:32" ht="26.25" customHeight="1">
      <c r="A131" s="380"/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</row>
    <row r="132" spans="1:32" ht="26.25" customHeight="1">
      <c r="A132" s="380"/>
      <c r="B132" s="380"/>
      <c r="C132" s="380"/>
      <c r="D132" s="380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</row>
    <row r="133" spans="1:32" ht="26.25" customHeight="1">
      <c r="A133" s="380"/>
      <c r="B133" s="380"/>
      <c r="C133" s="380"/>
      <c r="D133" s="380"/>
      <c r="E133" s="380"/>
      <c r="F133" s="380"/>
      <c r="G133" s="380"/>
      <c r="H133" s="380"/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</row>
    <row r="134" spans="1:32" ht="26.25" customHeight="1">
      <c r="A134" s="380"/>
      <c r="B134" s="380"/>
      <c r="C134" s="380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</row>
    <row r="135" spans="1:32" ht="26.25" customHeight="1">
      <c r="A135" s="380"/>
      <c r="B135" s="380"/>
      <c r="C135" s="380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</row>
    <row r="136" spans="1:32" ht="26.25" customHeight="1">
      <c r="A136" s="380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</row>
    <row r="137" spans="1:32" ht="26.25" customHeight="1">
      <c r="A137" s="380"/>
      <c r="B137" s="38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</row>
    <row r="138" spans="1:32" ht="26.25" customHeight="1">
      <c r="A138" s="380"/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</row>
    <row r="139" spans="1:32" ht="26.25" customHeight="1">
      <c r="A139" s="380"/>
      <c r="B139" s="380"/>
      <c r="C139" s="380"/>
      <c r="D139" s="380"/>
      <c r="E139" s="380"/>
      <c r="F139" s="380"/>
      <c r="G139" s="380"/>
      <c r="H139" s="380"/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</row>
    <row r="140" spans="1:32" ht="26.25" customHeight="1">
      <c r="A140" s="380"/>
      <c r="B140" s="380"/>
      <c r="C140" s="380"/>
      <c r="D140" s="380"/>
      <c r="E140" s="380"/>
      <c r="F140" s="380"/>
      <c r="G140" s="380"/>
      <c r="H140" s="380"/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</row>
    <row r="141" spans="1:32" ht="26.25" customHeight="1">
      <c r="A141" s="380"/>
      <c r="B141" s="380"/>
      <c r="C141" s="380"/>
      <c r="D141" s="380"/>
      <c r="E141" s="380"/>
      <c r="F141" s="380"/>
      <c r="G141" s="380"/>
      <c r="H141" s="380"/>
      <c r="I141" s="380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</row>
    <row r="142" spans="1:32" ht="26.25" customHeight="1">
      <c r="A142" s="380"/>
      <c r="B142" s="380"/>
      <c r="C142" s="380"/>
      <c r="D142" s="380"/>
      <c r="E142" s="380"/>
      <c r="F142" s="380"/>
      <c r="G142" s="380"/>
      <c r="H142" s="380"/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</row>
    <row r="143" spans="1:32" ht="26.25" customHeight="1">
      <c r="A143" s="380"/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</row>
    <row r="144" spans="1:32" ht="26.25" customHeight="1">
      <c r="A144" s="380"/>
      <c r="B144" s="380"/>
      <c r="C144" s="380"/>
      <c r="D144" s="380"/>
      <c r="E144" s="380"/>
      <c r="F144" s="380"/>
      <c r="G144" s="380"/>
      <c r="H144" s="380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</row>
    <row r="145" spans="1:32" ht="26.25" customHeight="1">
      <c r="A145" s="380"/>
      <c r="B145" s="380"/>
      <c r="C145" s="380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</row>
    <row r="146" spans="1:32" ht="26.25" customHeight="1">
      <c r="A146" s="380"/>
      <c r="B146" s="380"/>
      <c r="C146" s="380"/>
      <c r="D146" s="380"/>
      <c r="E146" s="380"/>
      <c r="F146" s="380"/>
      <c r="G146" s="380"/>
      <c r="H146" s="380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</row>
    <row r="147" spans="1:32" ht="26.25" customHeight="1">
      <c r="A147" s="380"/>
      <c r="B147" s="380"/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</row>
    <row r="148" spans="1:32" ht="26.25" customHeight="1">
      <c r="A148" s="380"/>
      <c r="B148" s="380"/>
      <c r="C148" s="380"/>
      <c r="D148" s="380"/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</row>
    <row r="149" spans="1:32" ht="26.25" customHeight="1">
      <c r="A149" s="380"/>
      <c r="B149" s="380"/>
      <c r="C149" s="380"/>
      <c r="D149" s="380"/>
      <c r="E149" s="380"/>
      <c r="F149" s="380"/>
      <c r="G149" s="380"/>
      <c r="H149" s="380"/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</row>
    <row r="150" spans="1:32" ht="26.25" customHeight="1">
      <c r="A150" s="380"/>
      <c r="B150" s="380"/>
      <c r="C150" s="380"/>
      <c r="D150" s="380"/>
      <c r="E150" s="380"/>
      <c r="F150" s="380"/>
      <c r="G150" s="380"/>
      <c r="H150" s="380"/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</row>
    <row r="151" spans="1:32" ht="26.25" customHeight="1">
      <c r="A151" s="380"/>
      <c r="B151" s="380"/>
      <c r="C151" s="380"/>
      <c r="D151" s="380"/>
      <c r="E151" s="380"/>
      <c r="F151" s="380"/>
      <c r="G151" s="380"/>
      <c r="H151" s="380"/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</row>
    <row r="152" spans="1:32" ht="26.25" customHeight="1">
      <c r="A152" s="380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</row>
    <row r="153" spans="1:32" ht="26.25" customHeight="1">
      <c r="A153" s="380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</row>
    <row r="154" spans="1:32" ht="26.25" customHeight="1">
      <c r="A154" s="380"/>
      <c r="B154" s="380"/>
      <c r="C154" s="380"/>
      <c r="D154" s="380"/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</row>
    <row r="155" spans="1:32" ht="26.25" customHeight="1">
      <c r="A155" s="380"/>
      <c r="B155" s="380"/>
      <c r="C155" s="380"/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</row>
    <row r="156" spans="1:32" ht="26.25" customHeight="1">
      <c r="A156" s="380"/>
      <c r="B156" s="380"/>
      <c r="C156" s="380"/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</row>
    <row r="157" spans="1:32" ht="26.25" customHeight="1">
      <c r="A157" s="380"/>
      <c r="B157" s="380"/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</row>
    <row r="158" spans="1:32" ht="26.25" customHeight="1">
      <c r="A158" s="380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</row>
    <row r="159" spans="1:32" ht="26.25" customHeight="1">
      <c r="A159" s="380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</row>
    <row r="160" spans="1:32" ht="26.25" customHeight="1">
      <c r="A160" s="380"/>
      <c r="B160" s="380"/>
      <c r="C160" s="380"/>
      <c r="D160" s="380"/>
      <c r="E160" s="380"/>
      <c r="F160" s="380"/>
      <c r="G160" s="380"/>
      <c r="H160" s="380"/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</row>
    <row r="161" spans="1:32" ht="26.25" customHeight="1">
      <c r="A161" s="380"/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</row>
    <row r="162" spans="1:32" ht="26.25" customHeight="1">
      <c r="A162" s="380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</row>
    <row r="163" spans="1:32" ht="26.25" customHeight="1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</row>
    <row r="164" spans="1:32" ht="26.25" customHeight="1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</row>
    <row r="165" spans="1:32" ht="26.25" customHeight="1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</row>
    <row r="166" spans="1:32" ht="26.25" customHeight="1">
      <c r="A166" s="380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</row>
    <row r="167" spans="1:32" ht="26.25" customHeight="1">
      <c r="A167" s="380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</row>
    <row r="168" spans="1:32" ht="26.25" customHeight="1">
      <c r="A168" s="380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</row>
    <row r="169" spans="1:32" ht="26.25" customHeight="1">
      <c r="A169" s="380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</row>
    <row r="170" spans="1:32" ht="26.25" customHeight="1">
      <c r="A170" s="380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</row>
    <row r="171" spans="1:32" ht="26.25" customHeight="1">
      <c r="A171" s="380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</row>
    <row r="172" spans="1:32" ht="26.25" customHeight="1">
      <c r="A172" s="380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</row>
    <row r="173" spans="1:32" ht="26.25" customHeight="1">
      <c r="A173" s="380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</row>
    <row r="174" spans="1:32" ht="26.25" customHeight="1">
      <c r="A174" s="380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</row>
    <row r="175" spans="1:32" ht="26.25" customHeight="1">
      <c r="A175" s="380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</row>
    <row r="176" spans="1:32" ht="26.25" customHeight="1">
      <c r="A176" s="380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</row>
    <row r="177" spans="1:32" ht="26.25" customHeight="1">
      <c r="A177" s="380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</row>
    <row r="178" spans="1:32" ht="26.25" customHeight="1">
      <c r="A178" s="380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</row>
    <row r="179" spans="1:32" ht="26.25" customHeight="1">
      <c r="A179" s="380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</row>
    <row r="180" spans="1:32" ht="26.25" customHeight="1">
      <c r="A180" s="380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</row>
    <row r="181" spans="1:32" ht="26.25" customHeight="1">
      <c r="A181" s="380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</row>
    <row r="182" spans="1:32" ht="26.25" customHeight="1">
      <c r="A182" s="380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</row>
    <row r="183" spans="1:32" ht="26.25" customHeight="1">
      <c r="A183" s="380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</row>
    <row r="184" spans="1:32" ht="26.25" customHeight="1">
      <c r="A184" s="380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</row>
    <row r="185" spans="1:32" ht="26.25" customHeight="1">
      <c r="A185" s="380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</row>
    <row r="186" spans="1:32" ht="26.25" customHeight="1">
      <c r="A186" s="380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</row>
    <row r="187" spans="1:32" ht="26.25" customHeight="1">
      <c r="A187" s="380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</row>
    <row r="188" spans="1:32" ht="26.25" customHeight="1">
      <c r="A188" s="380"/>
      <c r="B188" s="380"/>
      <c r="C188" s="380"/>
      <c r="D188" s="380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</row>
    <row r="189" spans="1:32" ht="26.25" customHeight="1">
      <c r="A189" s="380"/>
      <c r="B189" s="380"/>
      <c r="C189" s="380"/>
      <c r="D189" s="380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</row>
    <row r="190" spans="1:32" ht="26.25" customHeight="1">
      <c r="A190" s="380"/>
      <c r="B190" s="380"/>
      <c r="C190" s="380"/>
      <c r="D190" s="380"/>
      <c r="E190" s="380"/>
      <c r="F190" s="380"/>
      <c r="G190" s="380"/>
      <c r="H190" s="380"/>
      <c r="I190" s="380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</row>
    <row r="191" spans="1:32" ht="26.25" customHeight="1">
      <c r="A191" s="380"/>
      <c r="B191" s="380"/>
      <c r="C191" s="380"/>
      <c r="D191" s="380"/>
      <c r="E191" s="380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</row>
    <row r="192" spans="1:32" ht="26.25" customHeight="1">
      <c r="A192" s="380"/>
      <c r="B192" s="380"/>
      <c r="C192" s="380"/>
      <c r="D192" s="380"/>
      <c r="E192" s="380"/>
      <c r="F192" s="380"/>
      <c r="G192" s="380"/>
      <c r="H192" s="380"/>
      <c r="I192" s="380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</row>
    <row r="193" spans="1:32" ht="26.25" customHeight="1">
      <c r="A193" s="380"/>
      <c r="B193" s="380"/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</row>
    <row r="194" spans="1:32" ht="26.25" customHeight="1">
      <c r="A194" s="380"/>
      <c r="B194" s="380"/>
      <c r="C194" s="380"/>
      <c r="D194" s="380"/>
      <c r="E194" s="380"/>
      <c r="F194" s="380"/>
      <c r="G194" s="380"/>
      <c r="H194" s="380"/>
      <c r="I194" s="380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</row>
    <row r="195" spans="1:32" ht="26.25" customHeight="1">
      <c r="A195" s="380"/>
      <c r="B195" s="380"/>
      <c r="C195" s="380"/>
      <c r="D195" s="380"/>
      <c r="E195" s="380"/>
      <c r="F195" s="380"/>
      <c r="G195" s="380"/>
      <c r="H195" s="380"/>
      <c r="I195" s="380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</row>
    <row r="196" spans="1:32" ht="26.25" customHeight="1">
      <c r="A196" s="380"/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</row>
    <row r="197" spans="1:32" ht="26.25" customHeight="1">
      <c r="A197" s="380"/>
      <c r="B197" s="380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</row>
    <row r="198" spans="1:32" ht="26.25" customHeight="1">
      <c r="A198" s="380"/>
      <c r="B198" s="380"/>
      <c r="C198" s="380"/>
      <c r="D198" s="380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</row>
    <row r="199" spans="1:32" ht="26.25" customHeight="1">
      <c r="A199" s="380"/>
      <c r="B199" s="380"/>
      <c r="C199" s="380"/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</row>
    <row r="200" spans="1:32" ht="26.25" customHeight="1">
      <c r="A200" s="380"/>
      <c r="B200" s="380"/>
      <c r="C200" s="380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</row>
    <row r="201" spans="1:32" ht="26.25" customHeight="1">
      <c r="A201" s="380"/>
      <c r="B201" s="380"/>
      <c r="C201" s="380"/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</row>
    <row r="202" spans="1:32" ht="26.25" customHeight="1">
      <c r="A202" s="380"/>
      <c r="B202" s="380"/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</row>
    <row r="203" spans="1:32" ht="26.25" customHeight="1">
      <c r="A203" s="380"/>
      <c r="B203" s="380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</row>
    <row r="204" spans="1:32" ht="26.25" customHeight="1">
      <c r="A204" s="380"/>
      <c r="B204" s="380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</row>
    <row r="205" spans="1:32" ht="26.25" customHeight="1">
      <c r="A205" s="380"/>
      <c r="B205" s="380"/>
      <c r="C205" s="380"/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</row>
    <row r="206" spans="1:32" ht="26.25" customHeight="1">
      <c r="A206" s="380"/>
      <c r="B206" s="380"/>
      <c r="C206" s="380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</row>
    <row r="207" spans="1:32" ht="26.25" customHeight="1">
      <c r="A207" s="380"/>
      <c r="B207" s="380"/>
      <c r="C207" s="380"/>
      <c r="D207" s="380"/>
      <c r="E207" s="380"/>
      <c r="F207" s="380"/>
      <c r="G207" s="380"/>
      <c r="H207" s="380"/>
      <c r="I207" s="380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</row>
    <row r="208" spans="1:32" ht="26.25" customHeight="1">
      <c r="A208" s="380"/>
      <c r="B208" s="380"/>
      <c r="C208" s="380"/>
      <c r="D208" s="380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</row>
    <row r="209" spans="1:32" ht="26.25" customHeight="1">
      <c r="A209" s="380"/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</row>
    <row r="210" spans="1:32" ht="26.25" customHeight="1">
      <c r="A210" s="380"/>
      <c r="B210" s="380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</row>
    <row r="211" spans="1:32" ht="26.25" customHeight="1">
      <c r="A211" s="380"/>
      <c r="B211" s="380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</row>
    <row r="212" spans="1:32" ht="26.25" customHeight="1">
      <c r="A212" s="380"/>
      <c r="B212" s="380"/>
      <c r="C212" s="380"/>
      <c r="D212" s="380"/>
      <c r="E212" s="380"/>
      <c r="F212" s="380"/>
      <c r="G212" s="380"/>
      <c r="H212" s="380"/>
      <c r="I212" s="380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</row>
    <row r="213" spans="1:32" ht="26.25" customHeight="1">
      <c r="A213" s="380"/>
      <c r="B213" s="380"/>
      <c r="C213" s="380"/>
      <c r="D213" s="380"/>
      <c r="E213" s="380"/>
      <c r="F213" s="380"/>
      <c r="G213" s="380"/>
      <c r="H213" s="380"/>
      <c r="I213" s="380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</row>
    <row r="214" spans="1:32" ht="26.25" customHeight="1">
      <c r="A214" s="380"/>
      <c r="B214" s="380"/>
      <c r="C214" s="380"/>
      <c r="D214" s="380"/>
      <c r="E214" s="380"/>
      <c r="F214" s="380"/>
      <c r="G214" s="380"/>
      <c r="H214" s="380"/>
      <c r="I214" s="380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</row>
    <row r="215" spans="1:32" ht="26.25" customHeight="1">
      <c r="A215" s="380"/>
      <c r="B215" s="380"/>
      <c r="C215" s="380"/>
      <c r="D215" s="380"/>
      <c r="E215" s="380"/>
      <c r="F215" s="380"/>
      <c r="G215" s="380"/>
      <c r="H215" s="380"/>
      <c r="I215" s="380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</row>
    <row r="216" spans="1:32" ht="26.25" customHeight="1">
      <c r="A216" s="380"/>
      <c r="B216" s="380"/>
      <c r="C216" s="380"/>
      <c r="D216" s="380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</row>
    <row r="217" spans="1:32" ht="26.25" customHeight="1">
      <c r="A217" s="380"/>
      <c r="B217" s="380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</row>
    <row r="218" spans="1:32" ht="26.25" customHeight="1">
      <c r="A218" s="380"/>
      <c r="B218" s="380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</row>
    <row r="219" spans="1:32" ht="26.25" customHeight="1">
      <c r="A219" s="380"/>
      <c r="B219" s="380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</row>
    <row r="220" spans="1:32" ht="26.25" customHeight="1">
      <c r="A220" s="380"/>
      <c r="B220" s="380"/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</row>
    <row r="221" spans="1:32" ht="26.25" customHeight="1">
      <c r="A221" s="380"/>
      <c r="B221" s="380"/>
      <c r="C221" s="380"/>
      <c r="D221" s="380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</row>
    <row r="222" spans="1:32" ht="26.25" customHeight="1">
      <c r="A222" s="380"/>
      <c r="B222" s="380"/>
      <c r="C222" s="380"/>
      <c r="D222" s="380"/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</row>
    <row r="223" spans="1:32" ht="26.25" customHeight="1">
      <c r="A223" s="380"/>
      <c r="B223" s="380"/>
      <c r="C223" s="380"/>
      <c r="D223" s="380"/>
      <c r="E223" s="380"/>
      <c r="F223" s="380"/>
      <c r="G223" s="380"/>
      <c r="H223" s="380"/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</row>
    <row r="224" spans="1:32" ht="26.25" customHeight="1">
      <c r="A224" s="380"/>
      <c r="B224" s="380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</row>
    <row r="225" spans="1:32" ht="26.25" customHeight="1">
      <c r="A225" s="380"/>
      <c r="B225" s="380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</row>
    <row r="226" spans="1:32" ht="26.25" customHeight="1">
      <c r="A226" s="380"/>
      <c r="B226" s="380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</row>
    <row r="227" spans="1:32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</row>
    <row r="228" spans="1:32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</row>
    <row r="229" spans="1:32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</row>
    <row r="230" spans="1:32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</row>
    <row r="231" spans="1:32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</row>
    <row r="232" spans="1: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</row>
    <row r="233" spans="1:32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</row>
    <row r="234" spans="1:32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</row>
    <row r="235" spans="1:32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</row>
    <row r="236" spans="1:32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</row>
    <row r="237" spans="1:32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</row>
    <row r="238" spans="1:32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</row>
    <row r="239" spans="1:32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</row>
    <row r="240" spans="1:32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</row>
    <row r="241" spans="1:32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</row>
    <row r="242" spans="1:3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</row>
    <row r="243" spans="1:32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</row>
    <row r="244" spans="1:32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</row>
    <row r="245" spans="1:32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</row>
    <row r="246" spans="1:32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</row>
    <row r="247" spans="1:32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</row>
    <row r="248" spans="1:32" ht="15.75" customHeight="1"/>
    <row r="249" spans="1:32" ht="15.75" customHeight="1"/>
    <row r="250" spans="1:32" ht="15.75" customHeight="1"/>
    <row r="251" spans="1:32" ht="15.75" customHeight="1"/>
    <row r="252" spans="1:32" ht="15.75" customHeight="1"/>
    <row r="253" spans="1:32" ht="15.75" customHeight="1"/>
    <row r="254" spans="1:32" ht="15.75" customHeight="1"/>
    <row r="255" spans="1:32" ht="15.75" customHeight="1"/>
    <row r="256" spans="1:32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6">
    <mergeCell ref="B67:H67"/>
    <mergeCell ref="B2:H2"/>
    <mergeCell ref="B3:H3"/>
    <mergeCell ref="B19:H19"/>
    <mergeCell ref="B35:H35"/>
    <mergeCell ref="B51:H51"/>
  </mergeCells>
  <pageMargins left="0.75" right="0.75" top="0.7" bottom="1.6645609602021476" header="0" footer="0"/>
  <pageSetup paperSize="3"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L922"/>
  <sheetViews>
    <sheetView topLeftCell="A20" workbookViewId="0">
      <selection activeCell="C28" sqref="C28"/>
    </sheetView>
  </sheetViews>
  <sheetFormatPr defaultColWidth="12.7109375" defaultRowHeight="15" customHeight="1"/>
  <cols>
    <col min="1" max="1" width="44.42578125" customWidth="1"/>
    <col min="2" max="2" width="13.7109375" customWidth="1"/>
    <col min="4" max="4" width="15.28515625" customWidth="1"/>
    <col min="5" max="5" width="29.5703125" customWidth="1"/>
  </cols>
  <sheetData>
    <row r="1" spans="1:12" ht="15.75" customHeight="1">
      <c r="A1" s="450" t="s">
        <v>403</v>
      </c>
      <c r="B1" s="392"/>
      <c r="C1" s="392"/>
      <c r="D1" s="392"/>
      <c r="E1" s="393"/>
      <c r="H1" s="130"/>
      <c r="J1" s="130"/>
      <c r="K1" s="130"/>
      <c r="L1" s="130"/>
    </row>
    <row r="2" spans="1:12" ht="15.75" customHeight="1">
      <c r="A2" s="131" t="s">
        <v>404</v>
      </c>
      <c r="B2" s="132" t="s">
        <v>24</v>
      </c>
      <c r="C2" s="132" t="s">
        <v>25</v>
      </c>
      <c r="D2" s="132" t="s">
        <v>26</v>
      </c>
      <c r="E2" s="132" t="s">
        <v>405</v>
      </c>
      <c r="H2" s="130"/>
      <c r="J2" s="130"/>
      <c r="K2" s="130"/>
      <c r="L2" s="130"/>
    </row>
    <row r="3" spans="1:12" ht="15.75" customHeight="1">
      <c r="A3" s="451" t="s">
        <v>406</v>
      </c>
      <c r="B3" s="451"/>
      <c r="C3" s="451"/>
      <c r="D3" s="451"/>
      <c r="E3" s="451"/>
    </row>
    <row r="4" spans="1:12" ht="15.75" customHeight="1">
      <c r="A4" s="213" t="s">
        <v>407</v>
      </c>
      <c r="B4" s="214">
        <v>30.821917808219101</v>
      </c>
      <c r="C4" s="215">
        <v>1</v>
      </c>
      <c r="D4" s="214">
        <f>B4*C4</f>
        <v>30.821917808219101</v>
      </c>
      <c r="E4" s="216" t="s">
        <v>408</v>
      </c>
    </row>
    <row r="5" spans="1:12" ht="15.75" customHeight="1">
      <c r="A5" s="217" t="s">
        <v>409</v>
      </c>
      <c r="B5" s="218">
        <v>30.821917808219101</v>
      </c>
      <c r="C5" s="219">
        <v>5</v>
      </c>
      <c r="D5" s="218">
        <f>B5*C5</f>
        <v>154.10958904109552</v>
      </c>
      <c r="E5" s="220" t="s">
        <v>410</v>
      </c>
    </row>
    <row r="6" spans="1:12" ht="15.75" customHeight="1">
      <c r="A6" s="221" t="s">
        <v>411</v>
      </c>
      <c r="B6" s="222">
        <v>10.958904109589</v>
      </c>
      <c r="C6" s="223">
        <v>5</v>
      </c>
      <c r="D6" s="222">
        <f>B6*C6</f>
        <v>54.794520547944998</v>
      </c>
      <c r="E6" s="224" t="s">
        <v>412</v>
      </c>
    </row>
    <row r="7" spans="1:12" ht="15.75" customHeight="1">
      <c r="A7" s="221" t="s">
        <v>413</v>
      </c>
      <c r="B7" s="222">
        <v>6.8493150684931496</v>
      </c>
      <c r="C7" s="223">
        <v>5</v>
      </c>
      <c r="D7" s="222">
        <f>B7*C7</f>
        <v>34.246575342465746</v>
      </c>
      <c r="E7" s="224" t="s">
        <v>414</v>
      </c>
    </row>
    <row r="8" spans="1:12" ht="15.75" customHeight="1">
      <c r="A8" s="133" t="s">
        <v>415</v>
      </c>
      <c r="B8" s="134">
        <v>20.547260273972601</v>
      </c>
      <c r="C8" s="135">
        <v>5</v>
      </c>
      <c r="D8" s="134">
        <f t="shared" ref="D8" si="0">B8*C8</f>
        <v>102.736301369863</v>
      </c>
      <c r="E8" s="212" t="s">
        <v>416</v>
      </c>
    </row>
    <row r="9" spans="1:12" ht="15.75" customHeight="1">
      <c r="A9" s="133" t="s">
        <v>417</v>
      </c>
      <c r="B9" s="134">
        <v>40.068493150684901</v>
      </c>
      <c r="C9" s="135">
        <v>5</v>
      </c>
      <c r="D9" s="134">
        <f>B9*C9</f>
        <v>200.34246575342451</v>
      </c>
      <c r="E9" s="212" t="s">
        <v>418</v>
      </c>
    </row>
    <row r="10" spans="1:12" ht="15.75" customHeight="1">
      <c r="A10" s="444" t="s">
        <v>419</v>
      </c>
      <c r="B10" s="444"/>
      <c r="C10" s="445"/>
      <c r="D10" s="446">
        <f>SUM(D4:D9)</f>
        <v>577.05136986301284</v>
      </c>
      <c r="E10" s="447"/>
    </row>
    <row r="11" spans="1:12" ht="15.75" customHeight="1">
      <c r="A11" s="467" t="s">
        <v>420</v>
      </c>
      <c r="B11" s="467"/>
      <c r="C11" s="467"/>
      <c r="D11" s="467"/>
      <c r="E11" s="467"/>
    </row>
    <row r="12" spans="1:12" ht="15.75" customHeight="1">
      <c r="A12" s="133" t="s">
        <v>421</v>
      </c>
      <c r="B12" s="134">
        <v>4.1319863013698601</v>
      </c>
      <c r="C12" s="135">
        <v>10</v>
      </c>
      <c r="D12" s="134">
        <f t="shared" ref="D12:D24" si="1">B12*C12</f>
        <v>41.319863013698601</v>
      </c>
      <c r="E12" s="212" t="s">
        <v>422</v>
      </c>
    </row>
    <row r="13" spans="1:12" ht="15.75" customHeight="1">
      <c r="A13" s="133" t="s">
        <v>423</v>
      </c>
      <c r="B13" s="134">
        <v>6.3474657534246504</v>
      </c>
      <c r="C13" s="135">
        <v>10</v>
      </c>
      <c r="D13" s="134">
        <f t="shared" si="1"/>
        <v>63.474657534246504</v>
      </c>
      <c r="E13" s="212" t="s">
        <v>424</v>
      </c>
    </row>
    <row r="14" spans="1:12" ht="15.75" customHeight="1">
      <c r="A14" s="133" t="s">
        <v>425</v>
      </c>
      <c r="B14" s="134">
        <v>2.67945205479452</v>
      </c>
      <c r="C14" s="135">
        <v>10</v>
      </c>
      <c r="D14" s="134">
        <f>B14*C14</f>
        <v>26.794520547945201</v>
      </c>
      <c r="E14" s="212" t="s">
        <v>425</v>
      </c>
    </row>
    <row r="15" spans="1:12" ht="15.75" customHeight="1">
      <c r="A15" s="133" t="s">
        <v>426</v>
      </c>
      <c r="B15" s="134">
        <v>4.0308219178082103</v>
      </c>
      <c r="C15" s="135">
        <v>10</v>
      </c>
      <c r="D15" s="134">
        <f>B15*C15</f>
        <v>40.308219178082105</v>
      </c>
      <c r="E15" s="212" t="s">
        <v>427</v>
      </c>
    </row>
    <row r="16" spans="1:12" ht="15.75" customHeight="1">
      <c r="A16" s="133" t="s">
        <v>428</v>
      </c>
      <c r="B16" s="225">
        <v>0.89041095889999999</v>
      </c>
      <c r="C16" s="135">
        <v>100</v>
      </c>
      <c r="D16" s="134">
        <f t="shared" si="1"/>
        <v>89.041095889999994</v>
      </c>
      <c r="E16" s="212" t="s">
        <v>429</v>
      </c>
    </row>
    <row r="17" spans="1:12" ht="15.75" customHeight="1">
      <c r="A17" s="133" t="s">
        <v>430</v>
      </c>
      <c r="B17" s="134">
        <v>0.164383561644383</v>
      </c>
      <c r="C17" s="135">
        <v>50</v>
      </c>
      <c r="D17" s="134">
        <f t="shared" si="1"/>
        <v>8.21917808221915</v>
      </c>
      <c r="E17" s="212" t="s">
        <v>430</v>
      </c>
    </row>
    <row r="18" spans="1:12" ht="15.75" customHeight="1">
      <c r="A18" s="133" t="s">
        <v>431</v>
      </c>
      <c r="B18" s="134">
        <v>0.23972602730000001</v>
      </c>
      <c r="C18" s="135">
        <v>30</v>
      </c>
      <c r="D18" s="134">
        <f t="shared" si="1"/>
        <v>7.1917808189999999</v>
      </c>
      <c r="E18" s="212" t="s">
        <v>431</v>
      </c>
    </row>
    <row r="19" spans="1:12" ht="15.75" customHeight="1">
      <c r="A19" s="133" t="s">
        <v>432</v>
      </c>
      <c r="B19" s="134">
        <v>5.9931506849314999</v>
      </c>
      <c r="C19" s="135">
        <v>15</v>
      </c>
      <c r="D19" s="134">
        <f t="shared" si="1"/>
        <v>89.897260273972506</v>
      </c>
      <c r="E19" s="212" t="s">
        <v>433</v>
      </c>
    </row>
    <row r="20" spans="1:12" ht="15.75" customHeight="1">
      <c r="A20" s="133" t="s">
        <v>434</v>
      </c>
      <c r="B20" s="134">
        <v>0.20547945205400001</v>
      </c>
      <c r="C20" s="135">
        <v>20</v>
      </c>
      <c r="D20" s="134">
        <f t="shared" si="1"/>
        <v>4.1095890410800004</v>
      </c>
      <c r="E20" s="212" t="s">
        <v>435</v>
      </c>
    </row>
    <row r="21" spans="1:12" ht="15.75" customHeight="1">
      <c r="A21" s="133" t="s">
        <v>436</v>
      </c>
      <c r="B21" s="134">
        <v>2.3952054794520499</v>
      </c>
      <c r="C21" s="135">
        <v>15</v>
      </c>
      <c r="D21" s="134">
        <f t="shared" si="1"/>
        <v>35.928082191780746</v>
      </c>
      <c r="E21" s="212" t="s">
        <v>437</v>
      </c>
    </row>
    <row r="22" spans="1:12" ht="15.75" customHeight="1">
      <c r="A22" s="133" t="s">
        <v>438</v>
      </c>
      <c r="B22" s="134">
        <v>4.4520547945205404</v>
      </c>
      <c r="C22" s="135">
        <v>15</v>
      </c>
      <c r="D22" s="134">
        <f t="shared" si="1"/>
        <v>66.780821917808112</v>
      </c>
      <c r="E22" s="212" t="s">
        <v>439</v>
      </c>
      <c r="H22" s="130"/>
      <c r="J22" s="130"/>
      <c r="K22" s="130"/>
      <c r="L22" s="130"/>
    </row>
    <row r="23" spans="1:12" ht="15.75" customHeight="1">
      <c r="A23" s="133" t="s">
        <v>440</v>
      </c>
      <c r="B23" s="134">
        <v>13.63227397</v>
      </c>
      <c r="C23" s="135">
        <v>15</v>
      </c>
      <c r="D23" s="134">
        <f t="shared" si="1"/>
        <v>204.48410955</v>
      </c>
      <c r="E23" s="212" t="s">
        <v>441</v>
      </c>
      <c r="J23" s="130"/>
      <c r="K23" s="130"/>
      <c r="L23" s="130"/>
    </row>
    <row r="24" spans="1:12" ht="15.75" customHeight="1">
      <c r="A24" s="213" t="s">
        <v>442</v>
      </c>
      <c r="B24" s="214">
        <v>8.6294520547900007</v>
      </c>
      <c r="C24" s="215">
        <v>15</v>
      </c>
      <c r="D24" s="214">
        <f t="shared" si="1"/>
        <v>129.44178082185002</v>
      </c>
      <c r="E24" s="216" t="s">
        <v>443</v>
      </c>
    </row>
    <row r="25" spans="1:12" ht="15.75" customHeight="1">
      <c r="A25" s="443" t="s">
        <v>444</v>
      </c>
      <c r="B25" s="444"/>
      <c r="C25" s="445"/>
      <c r="D25" s="446">
        <f>SUM(D12:D24)</f>
        <v>806.99095886168288</v>
      </c>
      <c r="E25" s="447"/>
    </row>
    <row r="26" spans="1:12" ht="15.75" customHeight="1">
      <c r="A26" s="458" t="s">
        <v>445</v>
      </c>
      <c r="B26" s="458"/>
      <c r="C26" s="458"/>
      <c r="D26" s="458"/>
      <c r="E26" s="459"/>
    </row>
    <row r="27" spans="1:12" ht="15.75" customHeight="1">
      <c r="A27" s="133" t="s">
        <v>446</v>
      </c>
      <c r="B27" s="134">
        <v>0.75342465753424603</v>
      </c>
      <c r="C27" s="135">
        <v>15</v>
      </c>
      <c r="D27" s="134">
        <f t="shared" ref="D27" si="2">B27*C27</f>
        <v>11.30136986301369</v>
      </c>
      <c r="E27" s="212" t="s">
        <v>446</v>
      </c>
    </row>
    <row r="28" spans="1:12" ht="15.75" customHeight="1">
      <c r="A28" s="217" t="s">
        <v>447</v>
      </c>
      <c r="B28" s="218">
        <v>0.32191780821916999</v>
      </c>
      <c r="C28" s="219">
        <v>30</v>
      </c>
      <c r="D28" s="218">
        <f>B28*C28</f>
        <v>9.6575342465751</v>
      </c>
      <c r="E28" s="220" t="s">
        <v>448</v>
      </c>
    </row>
    <row r="29" spans="1:12" ht="15.75" customHeight="1">
      <c r="A29" s="217" t="s">
        <v>449</v>
      </c>
      <c r="B29" s="218">
        <v>0.397260273972602</v>
      </c>
      <c r="C29" s="219">
        <v>10</v>
      </c>
      <c r="D29" s="218">
        <f>B29*C29</f>
        <v>3.9726027397260202</v>
      </c>
      <c r="E29" s="220" t="s">
        <v>449</v>
      </c>
    </row>
    <row r="30" spans="1:12" ht="15.75" customHeight="1">
      <c r="A30" s="217" t="s">
        <v>450</v>
      </c>
      <c r="B30" s="218">
        <v>7.7640205479400004</v>
      </c>
      <c r="C30" s="219">
        <v>10</v>
      </c>
      <c r="D30" s="218">
        <f t="shared" ref="D30:D36" si="3">B30*C30</f>
        <v>77.640205479400009</v>
      </c>
      <c r="E30" s="220" t="s">
        <v>451</v>
      </c>
    </row>
    <row r="31" spans="1:12" ht="15.75" customHeight="1">
      <c r="A31" s="133" t="s">
        <v>452</v>
      </c>
      <c r="B31" s="134">
        <v>1.2739089004109001</v>
      </c>
      <c r="C31" s="135">
        <v>10</v>
      </c>
      <c r="D31" s="134">
        <f t="shared" si="3"/>
        <v>12.739089004109001</v>
      </c>
      <c r="E31" s="212" t="s">
        <v>452</v>
      </c>
    </row>
    <row r="32" spans="1:12" ht="15.75" customHeight="1">
      <c r="A32" s="213" t="s">
        <v>453</v>
      </c>
      <c r="B32" s="214">
        <v>0.21232876000000001</v>
      </c>
      <c r="C32" s="215">
        <v>30</v>
      </c>
      <c r="D32" s="214">
        <f t="shared" si="3"/>
        <v>6.3698627999999999</v>
      </c>
      <c r="E32" s="216" t="s">
        <v>454</v>
      </c>
    </row>
    <row r="33" spans="1:7" ht="15.75" customHeight="1">
      <c r="A33" s="217" t="s">
        <v>455</v>
      </c>
      <c r="B33" s="218">
        <v>1.106164383561</v>
      </c>
      <c r="C33" s="219">
        <v>20</v>
      </c>
      <c r="D33" s="218">
        <f t="shared" si="3"/>
        <v>22.123287671219998</v>
      </c>
      <c r="E33" s="220" t="s">
        <v>456</v>
      </c>
    </row>
    <row r="34" spans="1:7" ht="15.75" customHeight="1">
      <c r="A34" s="133" t="s">
        <v>457</v>
      </c>
      <c r="B34" s="134">
        <v>3.7623287671000001</v>
      </c>
      <c r="C34" s="135">
        <v>10</v>
      </c>
      <c r="D34" s="134">
        <f t="shared" si="3"/>
        <v>37.623287671</v>
      </c>
      <c r="E34" s="220" t="s">
        <v>458</v>
      </c>
    </row>
    <row r="35" spans="1:7" ht="15.75" customHeight="1">
      <c r="A35" s="217" t="s">
        <v>459</v>
      </c>
      <c r="B35" s="218">
        <v>4.7945205479000004</v>
      </c>
      <c r="C35" s="219">
        <v>20</v>
      </c>
      <c r="D35" s="218">
        <f t="shared" si="3"/>
        <v>95.890410958000004</v>
      </c>
      <c r="E35" s="220" t="s">
        <v>460</v>
      </c>
    </row>
    <row r="36" spans="1:7" ht="15.75" customHeight="1">
      <c r="A36" s="133" t="s">
        <v>461</v>
      </c>
      <c r="B36" s="134">
        <v>6.7808219178082103</v>
      </c>
      <c r="C36" s="135">
        <v>15</v>
      </c>
      <c r="D36" s="134">
        <f t="shared" si="3"/>
        <v>101.71232876712315</v>
      </c>
      <c r="E36" s="212" t="s">
        <v>462</v>
      </c>
    </row>
    <row r="37" spans="1:7" ht="15.75" customHeight="1">
      <c r="A37" s="452" t="s">
        <v>463</v>
      </c>
      <c r="B37" s="453"/>
      <c r="C37" s="455"/>
      <c r="D37" s="456">
        <f>SUM(D27:D36)</f>
        <v>379.02997920016702</v>
      </c>
      <c r="E37" s="457"/>
    </row>
    <row r="38" spans="1:7" ht="15.75" customHeight="1">
      <c r="A38" s="453" t="s">
        <v>464</v>
      </c>
      <c r="B38" s="453"/>
      <c r="C38" s="453"/>
      <c r="D38" s="453"/>
      <c r="E38" s="455"/>
    </row>
    <row r="39" spans="1:7" ht="15.75" customHeight="1">
      <c r="A39" s="228" t="s">
        <v>465</v>
      </c>
      <c r="B39" s="226">
        <v>34.520547945205401</v>
      </c>
      <c r="C39" s="227">
        <v>10</v>
      </c>
      <c r="D39" s="134">
        <f t="shared" ref="D39" si="4">B39*C39</f>
        <v>345.20547945205402</v>
      </c>
      <c r="E39" s="220" t="s">
        <v>466</v>
      </c>
    </row>
    <row r="40" spans="1:7" ht="15.75" customHeight="1">
      <c r="A40" s="228" t="s">
        <v>467</v>
      </c>
      <c r="B40" s="218">
        <v>16.4376712328</v>
      </c>
      <c r="C40" s="219">
        <v>10</v>
      </c>
      <c r="D40" s="218">
        <f>B40*C40</f>
        <v>164.376712328</v>
      </c>
      <c r="E40" s="220" t="s">
        <v>468</v>
      </c>
    </row>
    <row r="41" spans="1:7" ht="15.75" customHeight="1">
      <c r="A41" s="228" t="s">
        <v>469</v>
      </c>
      <c r="B41" s="218">
        <v>0.34246575340000002</v>
      </c>
      <c r="C41" s="219">
        <v>10</v>
      </c>
      <c r="D41" s="134">
        <f t="shared" ref="D41" si="5">B41*C41</f>
        <v>3.4246575340000001</v>
      </c>
      <c r="E41" s="220" t="s">
        <v>470</v>
      </c>
      <c r="G41" s="147"/>
    </row>
    <row r="42" spans="1:7" ht="15.75" customHeight="1">
      <c r="A42" s="452" t="s">
        <v>471</v>
      </c>
      <c r="B42" s="453"/>
      <c r="C42" s="453"/>
      <c r="D42" s="454">
        <f>SUM(D39:D41)</f>
        <v>513.00684931405397</v>
      </c>
      <c r="E42" s="454"/>
    </row>
    <row r="43" spans="1:7" ht="15.75" customHeight="1">
      <c r="A43" s="450" t="s">
        <v>472</v>
      </c>
      <c r="B43" s="392"/>
      <c r="C43" s="393"/>
      <c r="D43" s="448">
        <f>D42+D25+D37+D10</f>
        <v>2276.0791572389167</v>
      </c>
      <c r="E43" s="449"/>
    </row>
    <row r="44" spans="1:7" ht="15.75" customHeight="1">
      <c r="A44" s="130"/>
      <c r="B44" s="130"/>
      <c r="C44" s="130"/>
      <c r="D44" s="130"/>
      <c r="E44" s="130"/>
    </row>
    <row r="45" spans="1:7" ht="15.75" customHeight="1">
      <c r="A45" s="130"/>
      <c r="B45" s="130"/>
      <c r="C45" s="130"/>
      <c r="D45" s="130"/>
      <c r="E45" s="130"/>
    </row>
    <row r="46" spans="1:7" ht="15.75" customHeight="1">
      <c r="A46" s="438" t="s">
        <v>473</v>
      </c>
      <c r="B46" s="395"/>
      <c r="C46" s="395"/>
      <c r="D46" s="395"/>
      <c r="E46" s="383"/>
    </row>
    <row r="47" spans="1:7" ht="15.75" customHeight="1">
      <c r="A47" s="131" t="s">
        <v>404</v>
      </c>
      <c r="B47" s="132" t="s">
        <v>24</v>
      </c>
      <c r="C47" s="132" t="s">
        <v>25</v>
      </c>
      <c r="D47" s="132" t="s">
        <v>26</v>
      </c>
      <c r="E47" s="132" t="s">
        <v>405</v>
      </c>
    </row>
    <row r="48" spans="1:7" ht="15.75" customHeight="1">
      <c r="A48" s="137" t="s">
        <v>474</v>
      </c>
      <c r="B48" s="138">
        <v>10</v>
      </c>
      <c r="C48" s="139">
        <v>50</v>
      </c>
      <c r="D48" s="278">
        <f t="shared" ref="D48:D51" si="6">B48*C48</f>
        <v>500</v>
      </c>
      <c r="E48" s="440" t="s">
        <v>475</v>
      </c>
    </row>
    <row r="49" spans="1:5" ht="15.75" customHeight="1">
      <c r="A49" s="137" t="s">
        <v>476</v>
      </c>
      <c r="B49" s="138">
        <v>10</v>
      </c>
      <c r="C49" s="139">
        <v>50</v>
      </c>
      <c r="D49" s="278">
        <f t="shared" si="6"/>
        <v>500</v>
      </c>
      <c r="E49" s="441"/>
    </row>
    <row r="50" spans="1:5" ht="15.75" customHeight="1">
      <c r="A50" s="137" t="s">
        <v>477</v>
      </c>
      <c r="B50" s="138">
        <v>9.7945205000000009</v>
      </c>
      <c r="C50" s="139">
        <v>50</v>
      </c>
      <c r="D50" s="278">
        <f t="shared" si="6"/>
        <v>489.72602500000005</v>
      </c>
      <c r="E50" s="441" t="s">
        <v>478</v>
      </c>
    </row>
    <row r="51" spans="1:5" ht="15.75" customHeight="1">
      <c r="A51" s="137" t="s">
        <v>479</v>
      </c>
      <c r="B51" s="138">
        <v>5.9589041099999998</v>
      </c>
      <c r="C51" s="139">
        <v>50</v>
      </c>
      <c r="D51" s="278">
        <f t="shared" si="6"/>
        <v>297.94520549999999</v>
      </c>
      <c r="E51" s="442"/>
    </row>
    <row r="52" spans="1:5" ht="15.75" customHeight="1">
      <c r="A52" s="438" t="s">
        <v>480</v>
      </c>
      <c r="B52" s="395"/>
      <c r="C52" s="383"/>
      <c r="D52" s="140">
        <f>SUM(D48:D51)</f>
        <v>1787.6712304999999</v>
      </c>
      <c r="E52" s="373" t="s">
        <v>7</v>
      </c>
    </row>
    <row r="53" spans="1:5" ht="15.75" customHeight="1">
      <c r="A53" s="130"/>
      <c r="B53" s="130"/>
      <c r="C53" s="130"/>
      <c r="D53" s="130"/>
      <c r="E53" s="130"/>
    </row>
    <row r="54" spans="1:5" ht="15.75" customHeight="1">
      <c r="A54" s="154"/>
      <c r="B54" s="154"/>
      <c r="C54" s="154"/>
      <c r="D54" s="154"/>
      <c r="E54" s="154"/>
    </row>
    <row r="55" spans="1:5" ht="15.75" customHeight="1">
      <c r="A55" s="439" t="s">
        <v>481</v>
      </c>
      <c r="B55" s="392"/>
      <c r="C55" s="392"/>
      <c r="D55" s="392"/>
      <c r="E55" s="393"/>
    </row>
    <row r="56" spans="1:5" ht="15.75" customHeight="1">
      <c r="A56" s="141" t="s">
        <v>404</v>
      </c>
      <c r="B56" s="142" t="s">
        <v>24</v>
      </c>
      <c r="C56" s="142" t="s">
        <v>25</v>
      </c>
      <c r="D56" s="142" t="s">
        <v>26</v>
      </c>
      <c r="E56" s="142" t="s">
        <v>405</v>
      </c>
    </row>
    <row r="57" spans="1:5" ht="15.75" customHeight="1">
      <c r="A57" s="143" t="s">
        <v>482</v>
      </c>
      <c r="B57" s="144">
        <v>27.3287671</v>
      </c>
      <c r="C57" s="145">
        <v>1</v>
      </c>
      <c r="D57" s="144">
        <f t="shared" ref="D57:D61" si="7">B57*C57</f>
        <v>27.3287671</v>
      </c>
      <c r="E57" s="211" t="s">
        <v>482</v>
      </c>
    </row>
    <row r="58" spans="1:5" ht="15.75" customHeight="1">
      <c r="A58" s="143" t="s">
        <v>483</v>
      </c>
      <c r="B58" s="144">
        <v>21.981506799999998</v>
      </c>
      <c r="C58" s="145">
        <v>1</v>
      </c>
      <c r="D58" s="144">
        <f t="shared" si="7"/>
        <v>21.981506799999998</v>
      </c>
      <c r="E58" s="211" t="s">
        <v>484</v>
      </c>
    </row>
    <row r="59" spans="1:5" ht="15.75" customHeight="1">
      <c r="A59" s="143" t="s">
        <v>485</v>
      </c>
      <c r="B59" s="144">
        <v>7.7671232899999998</v>
      </c>
      <c r="C59" s="145">
        <v>5</v>
      </c>
      <c r="D59" s="144">
        <f t="shared" si="7"/>
        <v>38.835616449999996</v>
      </c>
      <c r="E59" s="211" t="s">
        <v>486</v>
      </c>
    </row>
    <row r="60" spans="1:5" ht="15.75" customHeight="1">
      <c r="A60" s="143" t="s">
        <v>487</v>
      </c>
      <c r="B60" s="144">
        <v>3.4239725999999999</v>
      </c>
      <c r="C60" s="145">
        <v>6</v>
      </c>
      <c r="D60" s="144">
        <f t="shared" si="7"/>
        <v>20.543835600000001</v>
      </c>
      <c r="E60" s="211" t="s">
        <v>488</v>
      </c>
    </row>
    <row r="61" spans="1:5" ht="15.75" customHeight="1">
      <c r="A61" s="143" t="s">
        <v>489</v>
      </c>
      <c r="B61" s="144">
        <v>3.2445205499999998</v>
      </c>
      <c r="C61" s="145">
        <v>8</v>
      </c>
      <c r="D61" s="144">
        <f t="shared" si="7"/>
        <v>25.956164399999999</v>
      </c>
      <c r="E61" s="211" t="s">
        <v>490</v>
      </c>
    </row>
    <row r="62" spans="1:5" ht="15.75" customHeight="1">
      <c r="A62" s="439" t="s">
        <v>491</v>
      </c>
      <c r="B62" s="392"/>
      <c r="C62" s="393"/>
      <c r="D62" s="146">
        <f>SUM(D57:D61)</f>
        <v>134.64589035</v>
      </c>
      <c r="E62" s="136" t="s">
        <v>7</v>
      </c>
    </row>
    <row r="63" spans="1:5" ht="15.75" customHeight="1">
      <c r="A63" s="130"/>
      <c r="B63" s="130"/>
      <c r="C63" s="130"/>
      <c r="D63" s="130"/>
      <c r="E63" s="130"/>
    </row>
    <row r="64" spans="1:5" ht="15.75" customHeight="1">
      <c r="A64" s="154"/>
      <c r="B64" s="154"/>
      <c r="C64" s="154"/>
      <c r="D64" s="154"/>
      <c r="E64" s="154"/>
    </row>
    <row r="65" spans="1:5" ht="15.75" customHeight="1">
      <c r="A65" s="460" t="s">
        <v>492</v>
      </c>
      <c r="B65" s="461"/>
      <c r="C65" s="461"/>
      <c r="D65" s="461"/>
      <c r="E65" s="462"/>
    </row>
    <row r="66" spans="1:5" ht="15.75" customHeight="1">
      <c r="A66" s="141" t="s">
        <v>404</v>
      </c>
      <c r="B66" s="142" t="s">
        <v>24</v>
      </c>
      <c r="C66" s="142" t="s">
        <v>25</v>
      </c>
      <c r="D66" s="142" t="s">
        <v>26</v>
      </c>
      <c r="E66" s="142" t="s">
        <v>405</v>
      </c>
    </row>
    <row r="67" spans="1:5" ht="15.75" customHeight="1">
      <c r="A67" s="460" t="s">
        <v>493</v>
      </c>
      <c r="B67" s="461"/>
      <c r="C67" s="461"/>
      <c r="D67" s="461"/>
      <c r="E67" s="462"/>
    </row>
    <row r="68" spans="1:5" ht="15.75" customHeight="1">
      <c r="A68" s="151" t="s">
        <v>494</v>
      </c>
      <c r="B68" s="149">
        <v>0.99314999999999998</v>
      </c>
      <c r="C68" s="150">
        <v>100</v>
      </c>
      <c r="D68" s="149">
        <f t="shared" ref="D68:D127" si="8">B68*C68</f>
        <v>99.314999999999998</v>
      </c>
      <c r="E68" s="229" t="s">
        <v>495</v>
      </c>
    </row>
    <row r="69" spans="1:5" ht="15.75" customHeight="1">
      <c r="A69" s="151" t="s">
        <v>496</v>
      </c>
      <c r="B69" s="149">
        <v>2.6760027399999999</v>
      </c>
      <c r="C69" s="150">
        <v>25</v>
      </c>
      <c r="D69" s="149">
        <f t="shared" si="8"/>
        <v>66.900068500000003</v>
      </c>
      <c r="E69" s="229" t="s">
        <v>496</v>
      </c>
    </row>
    <row r="70" spans="1:5" ht="15.75" customHeight="1">
      <c r="A70" s="153" t="s">
        <v>497</v>
      </c>
      <c r="B70" s="152">
        <v>1.66711644</v>
      </c>
      <c r="C70" s="150">
        <v>50</v>
      </c>
      <c r="D70" s="149">
        <f t="shared" si="8"/>
        <v>83.355822000000003</v>
      </c>
      <c r="E70" s="229" t="s">
        <v>498</v>
      </c>
    </row>
    <row r="71" spans="1:5" ht="15.75" customHeight="1">
      <c r="A71" s="153" t="s">
        <v>499</v>
      </c>
      <c r="B71" s="152">
        <v>1.78903425</v>
      </c>
      <c r="C71" s="150">
        <v>50</v>
      </c>
      <c r="D71" s="149">
        <f t="shared" si="8"/>
        <v>89.451712499999999</v>
      </c>
      <c r="E71" s="229" t="s">
        <v>500</v>
      </c>
    </row>
    <row r="72" spans="1:5" ht="15.75" customHeight="1">
      <c r="A72" s="153" t="s">
        <v>501</v>
      </c>
      <c r="B72" s="152">
        <v>0.23220547999999999</v>
      </c>
      <c r="C72" s="150">
        <v>100</v>
      </c>
      <c r="D72" s="149">
        <f t="shared" si="8"/>
        <v>23.220548000000001</v>
      </c>
      <c r="E72" s="229" t="s">
        <v>502</v>
      </c>
    </row>
    <row r="73" spans="1:5" ht="15.75" customHeight="1">
      <c r="A73" s="153" t="s">
        <v>503</v>
      </c>
      <c r="B73" s="152">
        <v>0.26918492999999999</v>
      </c>
      <c r="C73" s="150">
        <v>200</v>
      </c>
      <c r="D73" s="149">
        <f t="shared" si="8"/>
        <v>53.836985999999996</v>
      </c>
      <c r="E73" s="229" t="s">
        <v>504</v>
      </c>
    </row>
    <row r="74" spans="1:5" ht="15.75" customHeight="1">
      <c r="A74" s="153" t="s">
        <v>505</v>
      </c>
      <c r="B74" s="149">
        <v>21.7739726</v>
      </c>
      <c r="C74" s="150">
        <v>50</v>
      </c>
      <c r="D74" s="149">
        <f t="shared" si="8"/>
        <v>1088.6986300000001</v>
      </c>
      <c r="E74" s="229" t="s">
        <v>506</v>
      </c>
    </row>
    <row r="75" spans="1:5" ht="15.75" customHeight="1">
      <c r="A75" s="153" t="s">
        <v>507</v>
      </c>
      <c r="B75" s="152">
        <v>1.2728424700000001</v>
      </c>
      <c r="C75" s="150">
        <v>70</v>
      </c>
      <c r="D75" s="149">
        <f t="shared" si="8"/>
        <v>89.098972900000007</v>
      </c>
      <c r="E75" s="229" t="s">
        <v>508</v>
      </c>
    </row>
    <row r="76" spans="1:5" ht="15.75" customHeight="1">
      <c r="A76" s="153" t="s">
        <v>509</v>
      </c>
      <c r="B76" s="149">
        <v>1.47575342</v>
      </c>
      <c r="C76" s="150">
        <v>50</v>
      </c>
      <c r="D76" s="149">
        <f t="shared" si="8"/>
        <v>73.787671000000003</v>
      </c>
      <c r="E76" s="229" t="s">
        <v>510</v>
      </c>
    </row>
    <row r="77" spans="1:5" ht="15.75" customHeight="1">
      <c r="A77" s="153" t="s">
        <v>511</v>
      </c>
      <c r="B77" s="149">
        <v>8.66917808</v>
      </c>
      <c r="C77" s="150">
        <v>30</v>
      </c>
      <c r="D77" s="149">
        <f t="shared" si="8"/>
        <v>260.07534240000001</v>
      </c>
      <c r="E77" s="229" t="s">
        <v>512</v>
      </c>
    </row>
    <row r="78" spans="1:5" ht="15.75" customHeight="1">
      <c r="A78" s="153" t="s">
        <v>513</v>
      </c>
      <c r="B78" s="149">
        <v>0.93419863000000003</v>
      </c>
      <c r="C78" s="150">
        <v>100</v>
      </c>
      <c r="D78" s="149">
        <f t="shared" si="8"/>
        <v>93.419863000000007</v>
      </c>
      <c r="E78" s="229" t="s">
        <v>514</v>
      </c>
    </row>
    <row r="79" spans="1:5" ht="15.75" customHeight="1">
      <c r="A79" s="148" t="s">
        <v>515</v>
      </c>
      <c r="B79" s="149">
        <v>3.0809589000000002</v>
      </c>
      <c r="C79" s="150">
        <v>50</v>
      </c>
      <c r="D79" s="149">
        <f t="shared" si="8"/>
        <v>154.047945</v>
      </c>
      <c r="E79" s="229" t="s">
        <v>516</v>
      </c>
    </row>
    <row r="80" spans="1:5" ht="15.75" customHeight="1">
      <c r="A80" s="151" t="s">
        <v>517</v>
      </c>
      <c r="B80" s="149">
        <v>0.87332876699999995</v>
      </c>
      <c r="C80" s="150">
        <v>10</v>
      </c>
      <c r="D80" s="149">
        <f t="shared" si="8"/>
        <v>8.7332876699999993</v>
      </c>
      <c r="E80" s="229" t="s">
        <v>518</v>
      </c>
    </row>
    <row r="81" spans="1:5" ht="15.75" customHeight="1">
      <c r="A81" s="151" t="s">
        <v>519</v>
      </c>
      <c r="B81" s="149">
        <v>3.6351027400000002</v>
      </c>
      <c r="C81" s="150">
        <v>50</v>
      </c>
      <c r="D81" s="149">
        <f t="shared" si="8"/>
        <v>181.75513700000002</v>
      </c>
      <c r="E81" s="229" t="s">
        <v>520</v>
      </c>
    </row>
    <row r="82" spans="1:5" ht="15.75" customHeight="1">
      <c r="A82" s="151" t="s">
        <v>521</v>
      </c>
      <c r="B82" s="149">
        <v>2.1294520499999998</v>
      </c>
      <c r="C82" s="150">
        <v>50</v>
      </c>
      <c r="D82" s="149">
        <f t="shared" si="8"/>
        <v>106.47260249999999</v>
      </c>
      <c r="E82" s="229" t="s">
        <v>522</v>
      </c>
    </row>
    <row r="83" spans="1:5" ht="15.75" customHeight="1">
      <c r="A83" s="151" t="s">
        <v>523</v>
      </c>
      <c r="B83" s="149">
        <v>8.5616438400000003</v>
      </c>
      <c r="C83" s="150">
        <v>10</v>
      </c>
      <c r="D83" s="149">
        <f t="shared" si="8"/>
        <v>85.616438400000007</v>
      </c>
      <c r="E83" s="229" t="s">
        <v>524</v>
      </c>
    </row>
    <row r="84" spans="1:5" ht="15.75" customHeight="1">
      <c r="A84" s="151" t="s">
        <v>525</v>
      </c>
      <c r="B84" s="149">
        <v>0.77311644000000002</v>
      </c>
      <c r="C84" s="150">
        <v>20</v>
      </c>
      <c r="D84" s="149">
        <f>B84*C84</f>
        <v>15.4623288</v>
      </c>
      <c r="E84" s="229" t="s">
        <v>526</v>
      </c>
    </row>
    <row r="85" spans="1:5" ht="15.75" customHeight="1">
      <c r="A85" s="151" t="s">
        <v>527</v>
      </c>
      <c r="B85" s="149">
        <v>0.46150685000000002</v>
      </c>
      <c r="C85" s="150">
        <v>50</v>
      </c>
      <c r="D85" s="149">
        <f t="shared" si="8"/>
        <v>23.075342500000001</v>
      </c>
      <c r="E85" s="229" t="s">
        <v>528</v>
      </c>
    </row>
    <row r="86" spans="1:5" ht="15.75" customHeight="1">
      <c r="A86" s="151" t="s">
        <v>529</v>
      </c>
      <c r="B86" s="149">
        <v>8.3705684900000001</v>
      </c>
      <c r="C86" s="150">
        <v>10</v>
      </c>
      <c r="D86" s="149">
        <f t="shared" si="8"/>
        <v>83.705684899999994</v>
      </c>
      <c r="E86" s="229" t="s">
        <v>530</v>
      </c>
    </row>
    <row r="87" spans="1:5" ht="15.75" customHeight="1">
      <c r="A87" s="151" t="s">
        <v>531</v>
      </c>
      <c r="B87" s="149">
        <v>0.88972602999999995</v>
      </c>
      <c r="C87" s="150">
        <v>50</v>
      </c>
      <c r="D87" s="149">
        <f t="shared" si="8"/>
        <v>44.486301499999996</v>
      </c>
      <c r="E87" s="229" t="s">
        <v>532</v>
      </c>
    </row>
    <row r="88" spans="1:5" ht="15.75" customHeight="1">
      <c r="A88" s="151" t="s">
        <v>533</v>
      </c>
      <c r="B88" s="149">
        <v>1.4831506800000001</v>
      </c>
      <c r="C88" s="150">
        <v>50</v>
      </c>
      <c r="D88" s="149">
        <f t="shared" si="8"/>
        <v>74.157533999999998</v>
      </c>
      <c r="E88" s="229" t="s">
        <v>534</v>
      </c>
    </row>
    <row r="89" spans="1:5" ht="15.75" customHeight="1">
      <c r="A89" s="151" t="s">
        <v>535</v>
      </c>
      <c r="B89" s="149">
        <v>18.323831500000001</v>
      </c>
      <c r="C89" s="150">
        <v>10</v>
      </c>
      <c r="D89" s="149">
        <f t="shared" si="8"/>
        <v>183.238315</v>
      </c>
      <c r="E89" s="229" t="s">
        <v>536</v>
      </c>
    </row>
    <row r="90" spans="1:5" ht="15.75" customHeight="1">
      <c r="A90" s="151" t="s">
        <v>537</v>
      </c>
      <c r="B90" s="149">
        <v>0.48986300999999999</v>
      </c>
      <c r="C90" s="150">
        <v>10</v>
      </c>
      <c r="D90" s="149">
        <f t="shared" si="8"/>
        <v>4.8986301000000001</v>
      </c>
      <c r="E90" s="229" t="s">
        <v>538</v>
      </c>
    </row>
    <row r="91" spans="1:5" ht="15.75" customHeight="1">
      <c r="A91" s="151" t="s">
        <v>539</v>
      </c>
      <c r="B91" s="149">
        <v>12.6712329</v>
      </c>
      <c r="C91" s="150">
        <v>10</v>
      </c>
      <c r="D91" s="149">
        <f t="shared" si="8"/>
        <v>126.712329</v>
      </c>
      <c r="E91" s="229" t="s">
        <v>540</v>
      </c>
    </row>
    <row r="92" spans="1:5" ht="15.75" customHeight="1">
      <c r="A92" s="151" t="s">
        <v>541</v>
      </c>
      <c r="B92" s="149">
        <v>5.4787671199999997</v>
      </c>
      <c r="C92" s="150">
        <v>10</v>
      </c>
      <c r="D92" s="149">
        <f t="shared" si="8"/>
        <v>54.787671199999998</v>
      </c>
      <c r="E92" s="229" t="s">
        <v>541</v>
      </c>
    </row>
    <row r="93" spans="1:5" ht="15.75" customHeight="1">
      <c r="A93" s="151" t="s">
        <v>542</v>
      </c>
      <c r="B93" s="149">
        <v>27.0547945</v>
      </c>
      <c r="C93" s="150">
        <v>20</v>
      </c>
      <c r="D93" s="149">
        <f t="shared" si="8"/>
        <v>541.09589000000005</v>
      </c>
      <c r="E93" s="229" t="s">
        <v>543</v>
      </c>
    </row>
    <row r="94" spans="1:5" ht="15.75" customHeight="1">
      <c r="A94" s="151" t="s">
        <v>544</v>
      </c>
      <c r="B94" s="149">
        <v>9.5883561999999998</v>
      </c>
      <c r="C94" s="150">
        <v>30</v>
      </c>
      <c r="D94" s="149">
        <f t="shared" si="8"/>
        <v>287.65068600000001</v>
      </c>
      <c r="E94" s="229" t="s">
        <v>545</v>
      </c>
    </row>
    <row r="95" spans="1:5" ht="15.75" customHeight="1">
      <c r="A95" s="230" t="s">
        <v>546</v>
      </c>
      <c r="B95" s="231">
        <v>11.3006849</v>
      </c>
      <c r="C95" s="230">
        <v>30</v>
      </c>
      <c r="D95" s="149">
        <f t="shared" si="8"/>
        <v>339.02054700000002</v>
      </c>
      <c r="E95" s="234" t="s">
        <v>547</v>
      </c>
    </row>
    <row r="96" spans="1:5" ht="15.75" customHeight="1">
      <c r="A96" s="230" t="s">
        <v>548</v>
      </c>
      <c r="B96" s="231">
        <v>11.3006849</v>
      </c>
      <c r="C96" s="230">
        <v>20</v>
      </c>
      <c r="D96" s="149">
        <f t="shared" si="8"/>
        <v>226.01369800000001</v>
      </c>
      <c r="E96" s="234" t="s">
        <v>549</v>
      </c>
    </row>
    <row r="97" spans="1:5" ht="15.75" customHeight="1">
      <c r="A97" s="230" t="s">
        <v>550</v>
      </c>
      <c r="B97" s="231">
        <v>6.7801369899999999</v>
      </c>
      <c r="C97" s="230">
        <v>60</v>
      </c>
      <c r="D97" s="149">
        <f t="shared" si="8"/>
        <v>406.80821939999998</v>
      </c>
      <c r="E97" s="234" t="s">
        <v>550</v>
      </c>
    </row>
    <row r="98" spans="1:5" ht="15.75" customHeight="1">
      <c r="A98" s="230" t="s">
        <v>551</v>
      </c>
      <c r="B98" s="231">
        <v>8.0130137000000001</v>
      </c>
      <c r="C98" s="230">
        <v>30</v>
      </c>
      <c r="D98" s="149">
        <f t="shared" si="8"/>
        <v>240.390411</v>
      </c>
      <c r="E98" s="234" t="s">
        <v>552</v>
      </c>
    </row>
    <row r="99" spans="1:5" ht="15.75" customHeight="1">
      <c r="A99" s="151" t="s">
        <v>553</v>
      </c>
      <c r="B99" s="285">
        <v>9.1773972599999993</v>
      </c>
      <c r="C99" s="151">
        <v>80</v>
      </c>
      <c r="D99" s="149">
        <f t="shared" si="8"/>
        <v>734.19178079999995</v>
      </c>
      <c r="E99" s="327" t="s">
        <v>554</v>
      </c>
    </row>
    <row r="100" spans="1:5" ht="15.75" customHeight="1">
      <c r="A100" s="151" t="s">
        <v>348</v>
      </c>
      <c r="B100" s="285">
        <v>3.3554794499999998</v>
      </c>
      <c r="C100" s="151">
        <v>30</v>
      </c>
      <c r="D100" s="149">
        <f t="shared" si="8"/>
        <v>100.6643835</v>
      </c>
      <c r="E100" s="327" t="s">
        <v>555</v>
      </c>
    </row>
    <row r="101" spans="1:5" ht="15.75" customHeight="1">
      <c r="A101" s="151" t="s">
        <v>356</v>
      </c>
      <c r="B101" s="285">
        <v>0.57876711999999997</v>
      </c>
      <c r="C101" s="151">
        <v>50</v>
      </c>
      <c r="D101" s="149">
        <f t="shared" si="8"/>
        <v>28.938355999999999</v>
      </c>
      <c r="E101" s="327" t="s">
        <v>556</v>
      </c>
    </row>
    <row r="102" spans="1:5" ht="15.75" customHeight="1">
      <c r="A102" s="151" t="s">
        <v>357</v>
      </c>
      <c r="B102" s="285">
        <v>5.4109588999999998</v>
      </c>
      <c r="C102" s="151">
        <v>50</v>
      </c>
      <c r="D102" s="149">
        <f t="shared" si="8"/>
        <v>270.54794499999997</v>
      </c>
      <c r="E102" s="327" t="s">
        <v>557</v>
      </c>
    </row>
    <row r="103" spans="1:5" ht="15.75" customHeight="1">
      <c r="A103" s="151" t="s">
        <v>358</v>
      </c>
      <c r="B103" s="285">
        <v>1.4581986300000001</v>
      </c>
      <c r="C103" s="151">
        <v>50</v>
      </c>
      <c r="D103" s="149">
        <f t="shared" si="8"/>
        <v>72.909931499999999</v>
      </c>
      <c r="E103" s="327" t="s">
        <v>558</v>
      </c>
    </row>
    <row r="104" spans="1:5" ht="15.75" customHeight="1">
      <c r="A104" s="151" t="s">
        <v>359</v>
      </c>
      <c r="B104" s="285">
        <v>1.4034863</v>
      </c>
      <c r="C104" s="151">
        <v>50</v>
      </c>
      <c r="D104" s="149">
        <f t="shared" si="8"/>
        <v>70.174314999999993</v>
      </c>
      <c r="E104" s="327" t="s">
        <v>559</v>
      </c>
    </row>
    <row r="105" spans="1:5" ht="15.75" customHeight="1">
      <c r="A105" s="151" t="s">
        <v>560</v>
      </c>
      <c r="B105" s="285">
        <v>0.64691781000000004</v>
      </c>
      <c r="C105" s="151">
        <v>50</v>
      </c>
      <c r="D105" s="149">
        <f t="shared" si="8"/>
        <v>32.345890500000003</v>
      </c>
      <c r="E105" s="327" t="s">
        <v>561</v>
      </c>
    </row>
    <row r="106" spans="1:5" ht="15.75" customHeight="1">
      <c r="A106" s="151" t="s">
        <v>562</v>
      </c>
      <c r="B106" s="285">
        <v>0.37602740000000001</v>
      </c>
      <c r="C106" s="151">
        <v>10</v>
      </c>
      <c r="D106" s="149">
        <f t="shared" si="8"/>
        <v>3.7602739999999999</v>
      </c>
      <c r="E106" s="327" t="s">
        <v>562</v>
      </c>
    </row>
    <row r="107" spans="1:5" ht="15.75" customHeight="1">
      <c r="A107" s="151" t="s">
        <v>563</v>
      </c>
      <c r="B107" s="285">
        <v>0.61575342</v>
      </c>
      <c r="C107" s="151">
        <v>25</v>
      </c>
      <c r="D107" s="149">
        <f t="shared" si="8"/>
        <v>15.3938355</v>
      </c>
      <c r="E107" s="327" t="s">
        <v>563</v>
      </c>
    </row>
    <row r="108" spans="1:5" ht="15.75" customHeight="1">
      <c r="A108" s="151" t="s">
        <v>564</v>
      </c>
      <c r="B108" s="285">
        <v>1.84863014</v>
      </c>
      <c r="C108" s="151">
        <v>15</v>
      </c>
      <c r="D108" s="149">
        <f t="shared" si="8"/>
        <v>27.7294521</v>
      </c>
      <c r="E108" s="327" t="s">
        <v>565</v>
      </c>
    </row>
    <row r="109" spans="1:5" ht="15.75" customHeight="1">
      <c r="A109" s="151" t="s">
        <v>566</v>
      </c>
      <c r="B109" s="285">
        <v>1.71164384</v>
      </c>
      <c r="C109" s="151">
        <v>15</v>
      </c>
      <c r="D109" s="149">
        <f t="shared" si="8"/>
        <v>25.6746576</v>
      </c>
      <c r="E109" s="327" t="s">
        <v>566</v>
      </c>
    </row>
    <row r="110" spans="1:5" ht="15.75" customHeight="1">
      <c r="A110" s="151" t="s">
        <v>567</v>
      </c>
      <c r="B110" s="285">
        <v>2.7390411000000001</v>
      </c>
      <c r="C110" s="151">
        <v>15</v>
      </c>
      <c r="D110" s="149">
        <f t="shared" si="8"/>
        <v>41.0856165</v>
      </c>
      <c r="E110" s="327" t="s">
        <v>568</v>
      </c>
    </row>
    <row r="111" spans="1:5" ht="15.75" customHeight="1">
      <c r="A111" s="151" t="s">
        <v>569</v>
      </c>
      <c r="B111" s="285">
        <v>7.5335616400000003</v>
      </c>
      <c r="C111" s="151">
        <v>15</v>
      </c>
      <c r="D111" s="149">
        <f t="shared" si="8"/>
        <v>113.0034246</v>
      </c>
      <c r="E111" s="327" t="s">
        <v>569</v>
      </c>
    </row>
    <row r="112" spans="1:5" ht="15.75" customHeight="1">
      <c r="A112" s="151" t="s">
        <v>570</v>
      </c>
      <c r="B112" s="285">
        <v>5.4787671199999997</v>
      </c>
      <c r="C112" s="151">
        <v>15</v>
      </c>
      <c r="D112" s="149">
        <f t="shared" si="8"/>
        <v>82.181506799999994</v>
      </c>
      <c r="E112" s="327" t="s">
        <v>570</v>
      </c>
    </row>
    <row r="113" spans="1:5" ht="15.75" customHeight="1">
      <c r="A113" s="151" t="s">
        <v>571</v>
      </c>
      <c r="B113" s="285">
        <v>1.5746575300000001</v>
      </c>
      <c r="C113" s="151">
        <v>15</v>
      </c>
      <c r="D113" s="149">
        <f t="shared" si="8"/>
        <v>23.619862950000002</v>
      </c>
      <c r="E113" s="327" t="s">
        <v>571</v>
      </c>
    </row>
    <row r="114" spans="1:5" ht="15.75" customHeight="1">
      <c r="A114" s="151" t="s">
        <v>572</v>
      </c>
      <c r="B114" s="285">
        <v>2.1910958900000002</v>
      </c>
      <c r="C114" s="151">
        <v>15</v>
      </c>
      <c r="D114" s="149">
        <f t="shared" si="8"/>
        <v>32.866438350000003</v>
      </c>
      <c r="E114" s="327" t="s">
        <v>572</v>
      </c>
    </row>
    <row r="115" spans="1:5" ht="15.75" customHeight="1">
      <c r="A115" s="151" t="s">
        <v>573</v>
      </c>
      <c r="B115" s="285">
        <v>1.5746575300000001</v>
      </c>
      <c r="C115" s="151">
        <v>15</v>
      </c>
      <c r="D115" s="149">
        <f t="shared" si="8"/>
        <v>23.619862950000002</v>
      </c>
      <c r="E115" s="327" t="s">
        <v>573</v>
      </c>
    </row>
    <row r="116" spans="1:5" ht="15.75" customHeight="1">
      <c r="A116" s="151" t="s">
        <v>574</v>
      </c>
      <c r="B116" s="285">
        <v>2.3957191799999999</v>
      </c>
      <c r="C116" s="151">
        <v>50</v>
      </c>
      <c r="D116" s="149">
        <f t="shared" si="8"/>
        <v>119.78595899999999</v>
      </c>
      <c r="E116" s="327" t="s">
        <v>575</v>
      </c>
    </row>
    <row r="117" spans="1:5" ht="15.75" customHeight="1">
      <c r="A117" s="151" t="s">
        <v>576</v>
      </c>
      <c r="B117" s="285">
        <v>2.60205479</v>
      </c>
      <c r="C117" s="151">
        <v>15</v>
      </c>
      <c r="D117" s="149">
        <f t="shared" si="8"/>
        <v>39.030821850000002</v>
      </c>
      <c r="E117" s="327" t="s">
        <v>576</v>
      </c>
    </row>
    <row r="118" spans="1:5" ht="15.75" customHeight="1">
      <c r="A118" s="151" t="s">
        <v>577</v>
      </c>
      <c r="B118" s="285">
        <v>0.61657534199999997</v>
      </c>
      <c r="C118" s="151">
        <v>15</v>
      </c>
      <c r="D118" s="149">
        <f t="shared" si="8"/>
        <v>9.2486301299999987</v>
      </c>
      <c r="E118" s="327" t="s">
        <v>577</v>
      </c>
    </row>
    <row r="119" spans="1:5" ht="15.75" customHeight="1">
      <c r="A119" s="151" t="s">
        <v>578</v>
      </c>
      <c r="B119" s="285">
        <v>0.61575342</v>
      </c>
      <c r="C119" s="151">
        <v>15</v>
      </c>
      <c r="D119" s="149">
        <f t="shared" si="8"/>
        <v>9.2363012999999992</v>
      </c>
      <c r="E119" s="327" t="s">
        <v>578</v>
      </c>
    </row>
    <row r="120" spans="1:5" ht="15.75" customHeight="1">
      <c r="A120" s="230" t="s">
        <v>579</v>
      </c>
      <c r="B120" s="231">
        <v>0.82123288000000005</v>
      </c>
      <c r="C120" s="230">
        <v>15</v>
      </c>
      <c r="D120" s="149">
        <f t="shared" si="8"/>
        <v>12.318493200000001</v>
      </c>
      <c r="E120" s="234" t="s">
        <v>580</v>
      </c>
    </row>
    <row r="121" spans="1:5" ht="15.75" customHeight="1">
      <c r="A121" s="468" t="s">
        <v>581</v>
      </c>
      <c r="B121" s="469"/>
      <c r="C121" s="470"/>
      <c r="D121" s="471">
        <f>SUM(D68:D120)</f>
        <v>7097.6173544000012</v>
      </c>
      <c r="E121" s="470"/>
    </row>
    <row r="122" spans="1:5" ht="15.75" customHeight="1">
      <c r="A122" s="472" t="s">
        <v>582</v>
      </c>
      <c r="B122" s="473"/>
      <c r="C122" s="473"/>
      <c r="D122" s="474"/>
      <c r="E122" s="475"/>
    </row>
    <row r="123" spans="1:5" ht="15.75" customHeight="1">
      <c r="A123" s="280" t="s">
        <v>583</v>
      </c>
      <c r="B123" s="231">
        <v>13.010274000000001</v>
      </c>
      <c r="C123" s="286">
        <v>10</v>
      </c>
      <c r="D123" s="284">
        <f t="shared" si="8"/>
        <v>130.10274000000001</v>
      </c>
      <c r="E123" s="289" t="s">
        <v>584</v>
      </c>
    </row>
    <row r="124" spans="1:5" s="233" customFormat="1" ht="15.75" customHeight="1">
      <c r="A124" s="230" t="s">
        <v>347</v>
      </c>
      <c r="B124" s="231">
        <v>13.010274000000001</v>
      </c>
      <c r="C124" s="230">
        <v>10</v>
      </c>
      <c r="D124" s="231">
        <f t="shared" si="8"/>
        <v>130.10274000000001</v>
      </c>
      <c r="E124" s="234" t="s">
        <v>585</v>
      </c>
    </row>
    <row r="125" spans="1:5" ht="15.75" customHeight="1">
      <c r="A125" s="151" t="s">
        <v>586</v>
      </c>
      <c r="B125" s="285">
        <v>13.00174</v>
      </c>
      <c r="C125" s="279">
        <v>10</v>
      </c>
      <c r="D125" s="285">
        <f>B125*C125</f>
        <v>130.01740000000001</v>
      </c>
      <c r="E125" s="229" t="s">
        <v>587</v>
      </c>
    </row>
    <row r="126" spans="1:5" ht="15.75" customHeight="1">
      <c r="A126" s="283" t="s">
        <v>588</v>
      </c>
      <c r="B126" s="284">
        <v>10.784931500000001</v>
      </c>
      <c r="C126" s="287">
        <v>10</v>
      </c>
      <c r="D126" s="284">
        <f t="shared" si="8"/>
        <v>107.849315</v>
      </c>
      <c r="E126" s="290" t="s">
        <v>589</v>
      </c>
    </row>
    <row r="127" spans="1:5" ht="15.75" customHeight="1">
      <c r="A127" s="230" t="s">
        <v>380</v>
      </c>
      <c r="B127" s="288">
        <v>26.712328800000002</v>
      </c>
      <c r="C127" s="230">
        <v>10</v>
      </c>
      <c r="D127" s="231">
        <f t="shared" si="8"/>
        <v>267.123288</v>
      </c>
      <c r="E127" s="234" t="s">
        <v>590</v>
      </c>
    </row>
    <row r="128" spans="1:5" ht="15.75" customHeight="1">
      <c r="A128" s="468" t="s">
        <v>591</v>
      </c>
      <c r="B128" s="469"/>
      <c r="C128" s="470"/>
      <c r="D128" s="471">
        <f>SUM(D123:D127)</f>
        <v>765.19548299999997</v>
      </c>
      <c r="E128" s="470"/>
    </row>
    <row r="129" spans="1:5" ht="15.75" customHeight="1">
      <c r="A129" s="476" t="s">
        <v>371</v>
      </c>
      <c r="B129" s="476"/>
      <c r="C129" s="476"/>
      <c r="D129" s="476"/>
      <c r="E129" s="476"/>
    </row>
    <row r="130" spans="1:5" ht="15.75" customHeight="1">
      <c r="A130" s="230" t="s">
        <v>592</v>
      </c>
      <c r="B130" s="231">
        <v>1.36232877</v>
      </c>
      <c r="C130" s="230">
        <v>50</v>
      </c>
      <c r="D130" s="231">
        <f t="shared" ref="D130:D148" si="9">B130*C130</f>
        <v>68.116438500000001</v>
      </c>
      <c r="E130" s="234" t="s">
        <v>593</v>
      </c>
    </row>
    <row r="131" spans="1:5" ht="15.75" customHeight="1">
      <c r="A131" s="230" t="s">
        <v>594</v>
      </c>
      <c r="B131" s="149">
        <v>3.2869860000000002</v>
      </c>
      <c r="C131" s="230">
        <v>50</v>
      </c>
      <c r="D131" s="231">
        <f t="shared" ref="D131:D132" si="10">B131*C131</f>
        <v>164.3493</v>
      </c>
      <c r="E131" s="234" t="s">
        <v>595</v>
      </c>
    </row>
    <row r="132" spans="1:5" ht="15.75" customHeight="1">
      <c r="A132" s="151" t="s">
        <v>596</v>
      </c>
      <c r="B132" s="149">
        <v>0.61575342</v>
      </c>
      <c r="C132" s="150">
        <v>50</v>
      </c>
      <c r="D132" s="149">
        <f t="shared" si="10"/>
        <v>30.787671</v>
      </c>
      <c r="E132" s="229" t="s">
        <v>597</v>
      </c>
    </row>
    <row r="133" spans="1:5" ht="15.75" customHeight="1">
      <c r="A133" s="151" t="s">
        <v>598</v>
      </c>
      <c r="B133" s="149">
        <v>3.2869863000000001</v>
      </c>
      <c r="C133" s="150">
        <v>50</v>
      </c>
      <c r="D133" s="149">
        <f t="shared" si="9"/>
        <v>164.34931500000002</v>
      </c>
      <c r="E133" s="229" t="s">
        <v>599</v>
      </c>
    </row>
    <row r="134" spans="1:5" ht="15.75" customHeight="1">
      <c r="A134" s="151" t="s">
        <v>600</v>
      </c>
      <c r="B134" s="149">
        <v>0.61575342</v>
      </c>
      <c r="C134" s="150">
        <v>50</v>
      </c>
      <c r="D134" s="149">
        <f t="shared" si="9"/>
        <v>30.787671</v>
      </c>
      <c r="E134" s="229" t="s">
        <v>601</v>
      </c>
    </row>
    <row r="135" spans="1:5" ht="15.75" customHeight="1">
      <c r="A135" s="151" t="s">
        <v>602</v>
      </c>
      <c r="B135" s="149">
        <v>3.2869863000000001</v>
      </c>
      <c r="C135" s="150">
        <v>50</v>
      </c>
      <c r="D135" s="149">
        <f t="shared" si="9"/>
        <v>164.34931500000002</v>
      </c>
      <c r="E135" s="229" t="s">
        <v>603</v>
      </c>
    </row>
    <row r="136" spans="1:5" ht="15.75" customHeight="1">
      <c r="A136" s="151" t="s">
        <v>604</v>
      </c>
      <c r="B136" s="149">
        <v>0.61575342</v>
      </c>
      <c r="C136" s="150">
        <v>60</v>
      </c>
      <c r="D136" s="149">
        <f t="shared" si="9"/>
        <v>36.945205199999997</v>
      </c>
      <c r="E136" s="229" t="s">
        <v>605</v>
      </c>
    </row>
    <row r="137" spans="1:5" ht="15.75" customHeight="1">
      <c r="A137" s="151" t="s">
        <v>606</v>
      </c>
      <c r="B137" s="149">
        <v>1.8760273999999999</v>
      </c>
      <c r="C137" s="150">
        <v>50</v>
      </c>
      <c r="D137" s="149">
        <f t="shared" si="9"/>
        <v>93.801369999999991</v>
      </c>
      <c r="E137" s="229" t="s">
        <v>607</v>
      </c>
    </row>
    <row r="138" spans="1:5" ht="15.75" customHeight="1">
      <c r="A138" s="151" t="s">
        <v>608</v>
      </c>
      <c r="B138" s="149">
        <v>1.8760273999999999</v>
      </c>
      <c r="C138" s="150">
        <v>50</v>
      </c>
      <c r="D138" s="149">
        <f t="shared" si="9"/>
        <v>93.801369999999991</v>
      </c>
      <c r="E138" s="229" t="s">
        <v>609</v>
      </c>
    </row>
    <row r="139" spans="1:5" ht="15.75" customHeight="1">
      <c r="A139" s="151" t="s">
        <v>610</v>
      </c>
      <c r="B139" s="149">
        <v>1.8760273999999999</v>
      </c>
      <c r="C139" s="150">
        <v>50</v>
      </c>
      <c r="D139" s="149">
        <f t="shared" si="9"/>
        <v>93.801369999999991</v>
      </c>
      <c r="E139" s="229" t="s">
        <v>611</v>
      </c>
    </row>
    <row r="140" spans="1:5" ht="15.75" customHeight="1">
      <c r="A140" s="151" t="s">
        <v>612</v>
      </c>
      <c r="B140" s="149">
        <v>3.03</v>
      </c>
      <c r="C140" s="150">
        <v>50</v>
      </c>
      <c r="D140" s="149">
        <f t="shared" si="9"/>
        <v>151.5</v>
      </c>
      <c r="E140" s="229" t="s">
        <v>613</v>
      </c>
    </row>
    <row r="141" spans="1:5" ht="15.75" customHeight="1">
      <c r="A141" s="151" t="s">
        <v>614</v>
      </c>
      <c r="B141" s="149">
        <v>2.04</v>
      </c>
      <c r="C141" s="150">
        <v>50</v>
      </c>
      <c r="D141" s="149">
        <f t="shared" si="9"/>
        <v>102</v>
      </c>
      <c r="E141" s="229" t="s">
        <v>615</v>
      </c>
    </row>
    <row r="142" spans="1:5" ht="15.75" customHeight="1">
      <c r="A142" s="151" t="s">
        <v>616</v>
      </c>
      <c r="B142" s="149">
        <v>2.04</v>
      </c>
      <c r="C142" s="150">
        <v>50</v>
      </c>
      <c r="D142" s="149">
        <f t="shared" si="9"/>
        <v>102</v>
      </c>
      <c r="E142" s="229" t="s">
        <v>617</v>
      </c>
    </row>
    <row r="143" spans="1:5" ht="15.75" customHeight="1">
      <c r="A143" s="151" t="s">
        <v>618</v>
      </c>
      <c r="B143" s="149">
        <v>10.199999999999999</v>
      </c>
      <c r="C143" s="150">
        <v>50</v>
      </c>
      <c r="D143" s="149">
        <f t="shared" si="9"/>
        <v>509.99999999999994</v>
      </c>
      <c r="E143" s="229" t="s">
        <v>619</v>
      </c>
    </row>
    <row r="144" spans="1:5" ht="15.75" customHeight="1">
      <c r="A144" s="151" t="s">
        <v>620</v>
      </c>
      <c r="B144" s="149">
        <v>12.01</v>
      </c>
      <c r="C144" s="150">
        <v>50</v>
      </c>
      <c r="D144" s="149">
        <f t="shared" si="9"/>
        <v>600.5</v>
      </c>
      <c r="E144" s="229" t="s">
        <v>621</v>
      </c>
    </row>
    <row r="145" spans="1:12" ht="15.75" customHeight="1">
      <c r="A145" s="151" t="s">
        <v>622</v>
      </c>
      <c r="B145" s="149">
        <v>6.9</v>
      </c>
      <c r="C145" s="150">
        <v>50</v>
      </c>
      <c r="D145" s="149">
        <f t="shared" si="9"/>
        <v>345</v>
      </c>
      <c r="E145" s="229" t="s">
        <v>623</v>
      </c>
    </row>
    <row r="146" spans="1:12" ht="15.75" customHeight="1">
      <c r="A146" s="151" t="s">
        <v>624</v>
      </c>
      <c r="B146" s="149">
        <v>6.15</v>
      </c>
      <c r="C146" s="150">
        <v>50</v>
      </c>
      <c r="D146" s="149">
        <f t="shared" si="9"/>
        <v>307.5</v>
      </c>
      <c r="E146" s="229" t="s">
        <v>625</v>
      </c>
    </row>
    <row r="147" spans="1:12" ht="15.75" customHeight="1">
      <c r="A147" s="280" t="s">
        <v>626</v>
      </c>
      <c r="B147" s="281">
        <v>2.1232876699999998</v>
      </c>
      <c r="C147" s="282">
        <v>50</v>
      </c>
      <c r="D147" s="281">
        <f t="shared" si="9"/>
        <v>106.16438349999999</v>
      </c>
      <c r="E147" s="289" t="s">
        <v>627</v>
      </c>
    </row>
    <row r="148" spans="1:12" ht="15.75" customHeight="1">
      <c r="A148" s="230" t="s">
        <v>628</v>
      </c>
      <c r="B148" s="231">
        <v>86.29</v>
      </c>
      <c r="C148" s="230">
        <v>50</v>
      </c>
      <c r="D148" s="231">
        <f t="shared" si="9"/>
        <v>4314.5</v>
      </c>
      <c r="E148" s="234" t="s">
        <v>629</v>
      </c>
    </row>
    <row r="149" spans="1:12" s="233" customFormat="1" ht="15.75" customHeight="1">
      <c r="A149" s="463" t="s">
        <v>630</v>
      </c>
      <c r="B149" s="392"/>
      <c r="C149" s="393"/>
      <c r="D149" s="466">
        <f>SUM(D130:D148)</f>
        <v>7480.2534092000005</v>
      </c>
      <c r="E149" s="393"/>
      <c r="F149"/>
      <c r="G149"/>
      <c r="H149"/>
      <c r="I149"/>
      <c r="J149"/>
      <c r="K149"/>
      <c r="L149"/>
    </row>
    <row r="150" spans="1:12" ht="15.75" customHeight="1">
      <c r="A150" s="463" t="s">
        <v>445</v>
      </c>
      <c r="B150" s="464"/>
      <c r="C150" s="464"/>
      <c r="D150" s="464"/>
      <c r="E150" s="465"/>
    </row>
    <row r="151" spans="1:12" ht="15.75" customHeight="1">
      <c r="A151" s="148" t="s">
        <v>631</v>
      </c>
      <c r="B151" s="149">
        <v>7.5335616400000003</v>
      </c>
      <c r="C151" s="150">
        <v>10</v>
      </c>
      <c r="D151" s="149">
        <f t="shared" ref="D151" si="11">B151*C151</f>
        <v>75.335616400000006</v>
      </c>
      <c r="E151" s="229" t="s">
        <v>632</v>
      </c>
    </row>
    <row r="152" spans="1:12" ht="15.75" customHeight="1">
      <c r="A152" s="463" t="s">
        <v>633</v>
      </c>
      <c r="B152" s="392"/>
      <c r="C152" s="393"/>
      <c r="D152" s="466">
        <f>SUM(D151:D151)</f>
        <v>75.335616400000006</v>
      </c>
      <c r="E152" s="393"/>
    </row>
    <row r="153" spans="1:12" ht="15.75" customHeight="1">
      <c r="A153" s="460" t="s">
        <v>634</v>
      </c>
      <c r="B153" s="461"/>
      <c r="C153" s="462"/>
      <c r="D153" s="291">
        <f>D128+D152+D121+D149</f>
        <v>15418.401863000003</v>
      </c>
      <c r="E153" s="136" t="s">
        <v>7</v>
      </c>
    </row>
    <row r="154" spans="1:12" ht="15.75" customHeight="1">
      <c r="A154" s="130"/>
      <c r="B154" s="130"/>
      <c r="C154" s="130"/>
      <c r="D154" s="130"/>
      <c r="E154" s="130"/>
    </row>
    <row r="155" spans="1:12" ht="15.75" customHeight="1">
      <c r="A155" s="232"/>
      <c r="B155" s="232"/>
      <c r="C155" s="232"/>
      <c r="D155" s="232"/>
      <c r="E155" s="232"/>
    </row>
    <row r="156" spans="1:12" ht="15.75" customHeight="1">
      <c r="A156" s="233"/>
      <c r="B156" s="233"/>
      <c r="C156" s="233"/>
      <c r="D156" s="233"/>
      <c r="E156" s="233"/>
    </row>
    <row r="157" spans="1:12" ht="15.75" customHeight="1">
      <c r="A157" s="233"/>
      <c r="B157" s="233"/>
      <c r="C157" s="233"/>
      <c r="D157" s="233"/>
      <c r="E157" s="233"/>
    </row>
    <row r="158" spans="1:12" ht="15.75" customHeight="1">
      <c r="A158" s="233"/>
      <c r="B158" s="233"/>
      <c r="C158" s="233"/>
      <c r="D158" s="233"/>
      <c r="E158" s="233"/>
    </row>
    <row r="159" spans="1:12" ht="15.75" customHeight="1"/>
    <row r="160" spans="1:12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</sheetData>
  <mergeCells count="35">
    <mergeCell ref="A153:C153"/>
    <mergeCell ref="A150:E150"/>
    <mergeCell ref="A152:C152"/>
    <mergeCell ref="D152:E152"/>
    <mergeCell ref="A11:E11"/>
    <mergeCell ref="A149:C149"/>
    <mergeCell ref="D149:E149"/>
    <mergeCell ref="A65:E65"/>
    <mergeCell ref="A67:E67"/>
    <mergeCell ref="A62:C62"/>
    <mergeCell ref="A128:C128"/>
    <mergeCell ref="D128:E128"/>
    <mergeCell ref="A122:E122"/>
    <mergeCell ref="A121:C121"/>
    <mergeCell ref="D121:E121"/>
    <mergeCell ref="A129:E129"/>
    <mergeCell ref="A25:C25"/>
    <mergeCell ref="D25:E25"/>
    <mergeCell ref="D43:E43"/>
    <mergeCell ref="A1:E1"/>
    <mergeCell ref="A43:C43"/>
    <mergeCell ref="A3:E3"/>
    <mergeCell ref="A10:C10"/>
    <mergeCell ref="D10:E10"/>
    <mergeCell ref="A42:C42"/>
    <mergeCell ref="D42:E42"/>
    <mergeCell ref="A38:E38"/>
    <mergeCell ref="A37:C37"/>
    <mergeCell ref="D37:E37"/>
    <mergeCell ref="A26:E26"/>
    <mergeCell ref="A46:E46"/>
    <mergeCell ref="A52:C52"/>
    <mergeCell ref="A55:E55"/>
    <mergeCell ref="E48:E49"/>
    <mergeCell ref="E50:E51"/>
  </mergeCells>
  <hyperlinks>
    <hyperlink ref="E57" r:id="rId1" location="polycard_client=search-nordic&amp;search_layout=grid&amp;position=6&amp;type=item&amp;tracking_id=d7972a1e-a43a-4e66-a48f-01359f72e1ce&amp;wid=MLA1570510793&amp;sid=search" xr:uid="{C13C7636-1805-497C-8589-38E81959B717}"/>
    <hyperlink ref="E58" r:id="rId2" location="is_advertising=true&amp;searchVariation=MLA44991772&amp;backend_model=search-backend&amp;position=1&amp;search_layout=grid&amp;type=pad&amp;tracking_id=59690e58-0ecc-4f03-a229-989fed3ffb98&amp;ad_domain=VQCATCORE_LST&amp;ad_position=1&amp;ad_click_id=M2ZkNjQ5Y2ItY2FmZC00NGFlLWFlOGEtOTlmYzQ4YWMxZWIy" xr:uid="{75E63F02-2476-45ED-967E-7C202BA05687}"/>
    <hyperlink ref="E59" r:id="rId3" location="polycard_client=search-nordic&amp;search_layout=grid&amp;position=8&amp;type=product&amp;tracking_id=aa70c164-4cc8-4e39-afeb-929a817ac6be&amp;wid=MLA1498755535&amp;sid=search" xr:uid="{7C13DFBA-087F-4A79-A0DE-0C231B1079A1}"/>
    <hyperlink ref="E60" r:id="rId4" location="polycard_client=search-nordic&amp;search_layout=grid&amp;position=14&amp;type=product&amp;tracking_id=1502d807-9f80-4b56-880e-d98973dcd00c&amp;wid=MLA1399463037&amp;sid=search" xr:uid="{E676905B-81DD-47D2-A45A-E2CC01EB4B34}"/>
    <hyperlink ref="E61" r:id="rId5" location="polycard_client=search-nordic&amp;search_layout=grid&amp;position=7&amp;type=product&amp;tracking_id=25396ea7-d853-4b76-984a-cf2dfa53e744&amp;wid=MLA1388818269&amp;sid=search" xr:uid="{2DB4C588-83E2-4D0F-80F6-41CCB4C77E62}"/>
    <hyperlink ref="E13" r:id="rId6" location="polycard_client=recommendations_vip-v2p&amp;reco_backend=recomm-platform_rars-vpp-v2p-supermarket_supermarket&amp;reco_model=ranker_entity_v2_retrieval_system_vpp_v2p&amp;reco_client=vip-v2p&amp;reco_item_pos=2&amp;reco_backend_type=low_level&amp;reco_id=f145621f-f25d-4667-a01d-3d41cb7a829f&amp;wid=MLA1976288618&amp;sid=recos" xr:uid="{C9C80169-D7E3-4DE9-B699-1A2272446B90}"/>
    <hyperlink ref="E12" r:id="rId7" location="polycard_client=recommendations_pdp-pads-up&amp;reco_backend=pdp_pads_up_rars_v2_supermarket_supermarket&amp;wid=MLA1977034000&amp;reco_model=rk_ent_v2_retsys_ads&amp;reco_client=pdp-pads-up&amp;reco_item_pos=3&amp;reco_id=2cf459ec-6510-4831-8b1f-3adbd3843cde&amp;sid=recos&amp;is_advertising=true&amp;ad_domain=PDPDESKTOP_UP&amp;ad_position=4&amp;ad_click_id=NzEwYjZlZDktMTEyYS00ZjZjLWI3YjAtYThmZDJkYjM0ZGNl" xr:uid="{57890D92-2641-4E59-9EB7-1F83B9C3891D}"/>
    <hyperlink ref="E24" r:id="rId8" location="polycard_client=search-nordic&amp;search_layout=grid&amp;position=1&amp;type=product&amp;tracking_id=502a2119-9191-4f9b-8d59-c2613e3da8be&amp;wid=MLA2472253272&amp;sid=search" xr:uid="{2710E9B4-5C0F-42E0-8C59-86D322142310}"/>
    <hyperlink ref="E20" r:id="rId9" xr:uid="{03296D9D-B424-4B8D-829E-7B5BEE89A651}"/>
    <hyperlink ref="E4" r:id="rId10" xr:uid="{1048C6B8-015A-461A-ABAB-245A28EA7CE7}"/>
    <hyperlink ref="E5" r:id="rId11" xr:uid="{36363FC2-62F6-47C9-AC5F-ABC3720EC899}"/>
    <hyperlink ref="E6" r:id="rId12" xr:uid="{D71C2794-ABB0-488C-8688-2497EEBA0065}"/>
    <hyperlink ref="E7" r:id="rId13" xr:uid="{67A11F25-EE66-4438-8804-9DC2AC8C278B}"/>
    <hyperlink ref="E8" r:id="rId14" location="polycard_client=search-nordic&amp;search_layout=stack&amp;position=2&amp;type=product&amp;tracking_id=b8e04484-b668-4ed8-8a9f-654663d1fecf&amp;wid=MLA762666063&amp;sid=search" xr:uid="{DDE399B3-E1D1-40E5-97C6-F7F5AB6E08B0}"/>
    <hyperlink ref="E9" r:id="rId15" xr:uid="{D14B751A-6793-4EAE-8E11-E2E84F24A02B}"/>
    <hyperlink ref="E14" r:id="rId16" xr:uid="{9E4328C8-FE94-40AA-A2F2-7A1B3C847C4B}"/>
    <hyperlink ref="E27" r:id="rId17" xr:uid="{B8F53487-B996-45C6-AF69-AC594DAC4337}"/>
    <hyperlink ref="E31" r:id="rId18" location="polycard_client=search-nordic&amp;search_layout=grid&amp;position=4&amp;type=product&amp;tracking_id=c688e5db-70f2-4602-93f4-2e86616fdec8&amp;wid=MLA1990028464&amp;sid=search" xr:uid="{D3E98807-0529-4A2E-B02B-9B58992D7E4A}"/>
    <hyperlink ref="E33" r:id="rId19" xr:uid="{9F7DB3D0-9152-4927-892D-655ED803936F}"/>
    <hyperlink ref="E15" r:id="rId20" xr:uid="{A03F1C4F-D329-470A-A78E-E0F4BF71478A}"/>
    <hyperlink ref="E16" r:id="rId21" xr:uid="{09E6658D-0A32-4FC5-ABEE-7DFF06E29F15}"/>
    <hyperlink ref="E17" r:id="rId22" xr:uid="{4AA0ADEA-FD0D-42D5-9E4E-54143A89C0A7}"/>
    <hyperlink ref="E18" r:id="rId23" xr:uid="{C468E465-A76F-46C8-96B2-23D1A81264AA}"/>
    <hyperlink ref="E29" r:id="rId24" xr:uid="{32BDC148-48F5-4419-9BC4-5DE75D0CA1E8}"/>
    <hyperlink ref="E32" r:id="rId25" xr:uid="{936FD745-27E5-4A7E-ADEB-436F4789CCAA}"/>
    <hyperlink ref="E28" r:id="rId26" xr:uid="{672C8B51-2794-4BF9-B38C-8F83C7B77F1A}"/>
    <hyperlink ref="E30" r:id="rId27" location="is_advertising=true&amp;searchVariation=174535838472&amp;backend_model=search-backend&amp;position=2&amp;search_layout=stack&amp;type=pad&amp;tracking_id=7abe34f2-ded9-4822-a838-9e5fc074cb7f&amp;ad_domain=VQCATCORE_LST&amp;ad_position=2&amp;ad_click_id=ZmE5OTAwMGUtNjc2MC00NTgwLWJjMWYtMWRiNWZmNDc0NzIx" xr:uid="{15C6AFF9-1953-4AEA-8FCF-0B8C081295AB}"/>
    <hyperlink ref="E35" r:id="rId28" xr:uid="{BA855088-CCE5-43EC-9E2F-D083587850E3}"/>
    <hyperlink ref="E36" r:id="rId29" xr:uid="{D7AAEECD-1C2F-4EC4-9059-5EDA4128A8F3}"/>
    <hyperlink ref="E19" r:id="rId30" location="polycard_client=search-nordic&amp;searchVariation=76690612699&amp;search_layout=grid&amp;position=1&amp;type=item&amp;tracking_id=2f1fc019-cf1a-4c4c-ab0d-30a0cfacba4f" xr:uid="{A548E0FC-0EA8-47A1-A294-BA95BDF4CAC0}"/>
    <hyperlink ref="E21" r:id="rId31" location="polycard_client=search-nordic&amp;search_layout=grid&amp;position=1&amp;type=product&amp;tracking_id=18593614-f1e1-4f08-a21b-0464203ee500&amp;wid=MLA1427120939&amp;sid=search" xr:uid="{E17DE6D7-9F93-488A-9517-07D2FEF00885}"/>
    <hyperlink ref="E22" r:id="rId32" location="polycard_client=search-nordic&amp;search_layout=grid&amp;position=1&amp;type=product&amp;tracking_id=9e2a6662-5a10-4e9f-8255-047a50886309&amp;wid=MLA871534565&amp;sid=search" xr:uid="{AAA86229-DB3F-4F23-9AE8-F0004E50CE65}"/>
    <hyperlink ref="E23" r:id="rId33" location="polycard_client=search-nordic&amp;search_layout=grid&amp;position=1&amp;type=product&amp;tracking_id=3ef0b579-b3f5-4ab1-bd13-f7b1d880cd85&amp;wid=MLA2431945742&amp;sid=search" xr:uid="{ED3C2321-A944-4463-B515-CA57A5FEBFD9}"/>
    <hyperlink ref="E34" r:id="rId34" location="polycard_client=search-nordic&amp;search_layout=grid&amp;position=1&amp;type=product&amp;tracking_id=3786007d-a1f7-4911-9a40-7fdc1b282afb&amp;wid=MLA1552750987&amp;sid=search" xr:uid="{D3ECB7B7-E1E4-4884-9308-81A066D7B409}"/>
    <hyperlink ref="E39" r:id="rId35" location="polycard_client=recommendations_pdp-pads-up&amp;reco_backend=recomm_platform_base_merge_pads_rfa&amp;reco_model=search_recos_backend_merge&amp;reco_client=pdp-pads-up&amp;reco_item_pos=7&amp;reco_backend_type=low_level&amp;reco_id=993bddc9-4fb5-4462-a7bc-61e5019fd7e6&amp;wid=MLA902612747&amp;sid=recos&amp;is_advertising=true&amp;ad_domain=PDPDESKTOP_UP&amp;ad_position=8&amp;ad_click_id=Y2Y2ZjY3ODAtY2ExOS00NTNjLWJhNDktOTg4ZjU4NGM3NTk3" xr:uid="{9A492D68-F700-4214-A2C5-DA8ECFF1E5BF}"/>
    <hyperlink ref="E41" r:id="rId36" xr:uid="{385E1CED-3AE4-486D-9722-CF2F8E6D1D22}"/>
    <hyperlink ref="E40" r:id="rId37" location="polycard_client=search-nordic&amp;search_layout=grid&amp;position=14&amp;type=item&amp;tracking_id=ab5e57fa-4d13-425f-a46b-a91dee00033a&amp;wid=MLA1994079470&amp;sid=search" xr:uid="{1ADA5136-BF0E-41EA-AB8F-14E19BA0489E}"/>
    <hyperlink ref="E68" r:id="rId38" xr:uid="{F1265B4B-C904-4F32-8096-5C2651129BFC}"/>
    <hyperlink ref="E131" r:id="rId39" xr:uid="{033372A8-C673-4005-A99A-671786DEEDD7}"/>
    <hyperlink ref="E139" r:id="rId40" xr:uid="{21062FA5-4C35-43C8-9650-8859A5652347}"/>
    <hyperlink ref="E137" r:id="rId41" xr:uid="{25742D58-F55A-4094-BE51-3B8735371BFD}"/>
    <hyperlink ref="E130" r:id="rId42" xr:uid="{A8F6C08C-D810-4EBD-826A-8A46235DBF25}"/>
    <hyperlink ref="E138" r:id="rId43" xr:uid="{0F0BA7D3-4DA9-4007-B5A2-76EB4A460E11}"/>
    <hyperlink ref="E133" r:id="rId44" xr:uid="{9EF00CB7-D0D8-465E-8F83-ABE0A42F7066}"/>
    <hyperlink ref="E123" r:id="rId45" location="polycard_client=search-nordic&amp;search_layout=stack&amp;position=2&amp;type=product&amp;tracking_id=4d312074-f89f-4efd-a28c-7f437dee6925&amp;wid=MLA2093139364&amp;sid=search" xr:uid="{73A3234E-91C2-48C4-B96F-C3767EE2F813}"/>
    <hyperlink ref="E124" r:id="rId46" location="polycard_client=search-nordic&amp;search_layout=stack&amp;position=2&amp;type=product&amp;tracking_id=2603fc61-2fc0-44e3-a6e7-2c92850526aa&amp;wid=MLA1100147204&amp;sid=search" xr:uid="{9D071DDA-3B20-4940-8C30-0F38C73C6DA7}"/>
    <hyperlink ref="E125" r:id="rId47" location="polycard_client=search-nordic&amp;search_layout=stack&amp;position=1&amp;type=product&amp;tracking_id=4b6d1d06-4dad-43a3-9f04-c9ef99784ae3&amp;wid=MLA1455534251&amp;sid=search" xr:uid="{C8227BBF-361F-4EAA-8F93-2EAE47F96937}"/>
    <hyperlink ref="E126" r:id="rId48" location="polycard_client=recommendations_vip-v2p&amp;reco_backend=ranker_retrieval_online_vpp_v2p&amp;reco_model=coldstart_low_exposition%2C+coldstart_high_exposition%2C+rk_online_v4_retsys_vpp_v2p&amp;reco_client=vip-v2p&amp;reco_item_pos=0&amp;reco_backend_type=low_level&amp;reco_id=45e5e882-17f4-48dc-ae3d-81320fb3e1a3&amp;wid=MLA2112454562&amp;sid=recos" display="Bastones de Muzza 3 unidades x 300g" xr:uid="{53CC8929-E91D-40A0-8168-3579913182B0}"/>
    <hyperlink ref="E127" r:id="rId49" location="polycard_client=search-nordic&amp;search_layout=stack&amp;position=1&amp;type=product&amp;tracking_id=4885cd93-a113-4afd-aa73-e6aa512a4427&amp;wid=MLA2043419196&amp;sid=search" xr:uid="{9AE13BF4-A5A5-4FCC-8FCA-86F68ADD276F}"/>
    <hyperlink ref="E69" r:id="rId50" xr:uid="{6C151F0B-886C-4DCA-A300-B14310F80BA4}"/>
    <hyperlink ref="E132" r:id="rId51" xr:uid="{B1FD9B00-2CFB-4C2A-ACF6-3BFFE079B91D}"/>
    <hyperlink ref="E134" r:id="rId52" xr:uid="{B8309B9D-1F7D-4EF2-839B-D0A162DED8A6}"/>
    <hyperlink ref="E135" r:id="rId53" xr:uid="{D3CFF7EA-3C10-4EE4-B4F4-5A98F36ED40A}"/>
    <hyperlink ref="E136" r:id="rId54" xr:uid="{CAD3A033-5DC0-49DA-AC19-E4CC01C0E965}"/>
    <hyperlink ref="E140" r:id="rId55" xr:uid="{F9A1E3C3-2928-4E2B-B798-AC598FB38C8F}"/>
    <hyperlink ref="E141" r:id="rId56" xr:uid="{9AA5EAC8-B525-4871-BF34-F71F80D1B003}"/>
    <hyperlink ref="E142" r:id="rId57" xr:uid="{61BD53DD-5B31-48F9-B3AD-64820624ADD3}"/>
    <hyperlink ref="E143" r:id="rId58" xr:uid="{93231BFC-0146-48E4-9180-0862F138889B}"/>
    <hyperlink ref="E144" r:id="rId59" xr:uid="{55F91FBD-BBC3-4070-97F8-E80CA43BB817}"/>
    <hyperlink ref="E145" r:id="rId60" xr:uid="{259A8894-EF26-482B-92C2-BC8BA962B02E}"/>
    <hyperlink ref="E146" r:id="rId61" xr:uid="{55045A08-6C19-4377-9F21-ED626CA99599}"/>
    <hyperlink ref="E147" r:id="rId62" xr:uid="{59A1C392-E809-437D-A121-FA78638B6E70}"/>
    <hyperlink ref="E148" r:id="rId63" xr:uid="{60857A0C-E4AB-4FF8-9E9B-74472FBD5039}"/>
    <hyperlink ref="E151" r:id="rId64" location="is_advertising=true&amp;searchVariation=MLA45572528&amp;backend_model=search-backend&amp;position=2&amp;search_layout=stack&amp;type=pad&amp;tracking_id=854e0eed-a3f6-4f74-9dbd-6d2ae468c112&amp;ad_domain=VQCATCORE_LST&amp;ad_position=2&amp;ad_click_id=ODI2OTc4MzMtZTFiOC00ZmQyLTg5MDMtOGY2MGI0ODljZTZh" xr:uid="{86E7A952-019C-44C2-A61D-18B646A3A4C5}"/>
    <hyperlink ref="E70" r:id="rId65" xr:uid="{2D1E4C14-C2B6-4362-B2E3-E17E56BDF534}"/>
    <hyperlink ref="E71" r:id="rId66" xr:uid="{7FC73156-2C4F-4699-BFAF-9FC099638B53}"/>
    <hyperlink ref="E73" r:id="rId67" xr:uid="{D0B46AB6-49F7-4F5C-AF81-2D014F66AF7F}"/>
    <hyperlink ref="E72" r:id="rId68" xr:uid="{1335199B-005F-4353-9A18-E38812110258}"/>
    <hyperlink ref="E74" r:id="rId69" location="polycard_client=search-nordic&amp;search_layout=stack&amp;position=1&amp;type=product&amp;tracking_id=7ea52d36-fd94-4461-b895-6995bd13cffa&amp;wid=MLA2106820994&amp;sid=search" xr:uid="{BA8119D0-DE02-4A9B-8180-0FBBD11F1D86}"/>
    <hyperlink ref="E75" r:id="rId70" display="Yogur 1kg" xr:uid="{076CC412-BB94-4E6A-B9F5-E5B3292DADCE}"/>
    <hyperlink ref="E76" r:id="rId71" xr:uid="{950329A4-374A-474B-901D-73A5D773FE68}"/>
    <hyperlink ref="E77" r:id="rId72" location="intervention_type=MARKET&amp;position=1&amp;search_layout=stack&amp;type=cart_intervention&amp;tracking_id=846d624c-9882-4812-9d81-c39f44c14452" xr:uid="{50D59FB0-4700-4130-8EC0-D75C23DB7D1B}"/>
    <hyperlink ref="E78" r:id="rId73" xr:uid="{96A3C292-E137-4274-AC90-FC946651D16D}"/>
    <hyperlink ref="E79" r:id="rId74" display="Café grano x100g" xr:uid="{F9018FA2-83A4-4385-8E8E-133E49FC50EB}"/>
    <hyperlink ref="E80" r:id="rId75" xr:uid="{61B223A5-4ECE-4EA9-9A1C-E68DAE0F36B9}"/>
    <hyperlink ref="E81" r:id="rId76" xr:uid="{F064B232-6111-482C-B7D2-9146CD4477D6}"/>
    <hyperlink ref="E82" r:id="rId77" xr:uid="{78A9A4F5-5D79-45BE-AF30-B8D1B2CBFC13}"/>
    <hyperlink ref="E83" r:id="rId78" location="polycard_client=search-nordic&amp;search_layout=grid&amp;position=1&amp;type=product&amp;tracking_id=f4e8e5aa-6efa-424e-bbef-fd6e4ab1c959&amp;wid=MLA1100160659&amp;sid=search" xr:uid="{E3F0EDCF-EC22-464C-88D7-51B036AE84D5}"/>
    <hyperlink ref="E84" r:id="rId79" xr:uid="{44A2FD3F-7EE5-43BD-8FDB-54CB725B2C00}"/>
    <hyperlink ref="E85" r:id="rId80" xr:uid="{F5468200-A238-497C-B1B1-7C264194C8E8}"/>
    <hyperlink ref="E86" r:id="rId81" location="polycard_client=search-nordic&amp;search_layout=stack&amp;position=1&amp;type=product&amp;tracking_id=ea2abc16-ed4a-4d00-beee-354d6f5870ff&amp;wid=MLA1474385625&amp;sid=search" xr:uid="{88E41853-054C-456A-AA03-95B52103FAA8}"/>
    <hyperlink ref="E87" r:id="rId82" xr:uid="{8E7D3F29-B81D-4E42-91E4-8767E8F9D311}"/>
    <hyperlink ref="E89" r:id="rId83" location="polycard_client=search-nordic&amp;search_layout=grid&amp;position=33&amp;type=product&amp;tracking_id=5464e7c8-f9fd-434c-b7fe-3594d3ed8e01&amp;wid=MLA1565439909&amp;sid=search" xr:uid="{8F93E8FD-C7B5-456D-86E4-01AD6483037B}"/>
    <hyperlink ref="E88" r:id="rId84" xr:uid="{4E107A4F-1063-4268-99C8-803B503CF00C}"/>
    <hyperlink ref="E90" r:id="rId85" xr:uid="{7B07CF6C-A87F-4A26-B093-8D82B08E25F7}"/>
    <hyperlink ref="E91" r:id="rId86" location="polycard_client=search-nordic&amp;search_layout=grid&amp;position=9&amp;type=product&amp;tracking_id=ba507a0d-238c-4768-94af-6a73fc2fe82a&amp;wid=MLA1508844123&amp;sid=search" xr:uid="{A85F9DAC-70E8-400B-AD91-73E04598CCC0}"/>
    <hyperlink ref="E92" r:id="rId87" xr:uid="{5DAC619F-7E01-441E-B4F3-2179297AAE9D}"/>
    <hyperlink ref="E93" r:id="rId88" location="polycard_client=search-nordic&amp;search_layout=stack&amp;position=1&amp;type=product&amp;tracking_id=f3dd4001-edb7-47c1-95ae-55498841af54&amp;wid=MLA1442042903&amp;sid=search" xr:uid="{CB788178-3068-4794-BB4F-0DD5BB001504}"/>
    <hyperlink ref="E94" r:id="rId89" xr:uid="{C4BE7B6C-C799-4396-A43D-8FA94528792B}"/>
    <hyperlink ref="E95" r:id="rId90" xr:uid="{E2CC54FB-D506-4C72-874B-00DF286DF592}"/>
    <hyperlink ref="E96" r:id="rId91" xr:uid="{36C2E6DB-F844-4C8E-BEC2-963ADCFC70D8}"/>
    <hyperlink ref="E97" r:id="rId92" xr:uid="{2D1227A0-F0F6-4E99-A6F3-7F3A6D0E30AA}"/>
    <hyperlink ref="E98" r:id="rId93" xr:uid="{8C99A190-901D-4616-85B8-7F41C387D501}"/>
    <hyperlink ref="E99" r:id="rId94" xr:uid="{EFEE85D2-B3F3-4743-ADF2-DB7BB8331E5A}"/>
    <hyperlink ref="E100" r:id="rId95" xr:uid="{CA62A060-99D0-4CF6-9630-EA46F8E1AD59}"/>
    <hyperlink ref="E101" r:id="rId96" xr:uid="{6BDE7A2E-A594-4457-861B-A462E7367EB7}"/>
    <hyperlink ref="E102" r:id="rId97" location="polycard_client=search-nordic&amp;search_layout=stack&amp;position=3&amp;type=product&amp;tracking_id=826c1a29-97bd-482e-9597-b42d77e0028e&amp;wid=MLA1514341765&amp;sid=search" xr:uid="{B0663771-6F50-4FEC-8385-5815A2A37D19}"/>
    <hyperlink ref="E103" r:id="rId98" xr:uid="{274AC8B9-19C2-49B4-95F1-C2B13FAE1DE5}"/>
    <hyperlink ref="E104" r:id="rId99" xr:uid="{CC9B73D4-6DB7-469C-834B-033798B0D49F}"/>
    <hyperlink ref="E105" r:id="rId100" xr:uid="{91D93642-F5B9-4013-B07F-B7334E8A48A1}"/>
    <hyperlink ref="E106" r:id="rId101" xr:uid="{45D161F5-BB54-4626-937B-7DEAAA5D8810}"/>
    <hyperlink ref="E115" r:id="rId102" xr:uid="{8D53AC3F-F95C-4F3A-A0D4-4731B747222E}"/>
    <hyperlink ref="E119" r:id="rId103" xr:uid="{800FC7F4-C1AD-4490-8DD2-DA13C515B9A2}"/>
    <hyperlink ref="E108" r:id="rId104" xr:uid="{FD3204DD-567B-45DD-8C07-8C5FB79158D7}"/>
    <hyperlink ref="E109" r:id="rId105" xr:uid="{78EF495B-6228-4571-9B3E-3D066652B68D}"/>
    <hyperlink ref="E110" r:id="rId106" xr:uid="{218D0ED2-1D1C-4C29-B2EA-819C4E9969A8}"/>
    <hyperlink ref="E111" r:id="rId107" xr:uid="{8BE792D4-F879-4F50-81B1-ABB4AA302CA6}"/>
    <hyperlink ref="E112" r:id="rId108" xr:uid="{060525EC-797A-4705-9231-1EB1594BA82B}"/>
    <hyperlink ref="E113" r:id="rId109" xr:uid="{2A3D4AAC-B747-4F0C-AB18-034533D63F9B}"/>
    <hyperlink ref="E114" r:id="rId110" xr:uid="{A82F8FE4-A665-45EF-9343-0F7761F9DB32}"/>
    <hyperlink ref="E116" r:id="rId111" xr:uid="{4C0F52CB-11F6-4E20-BB5B-0F638D7AB70A}"/>
    <hyperlink ref="E117" r:id="rId112" xr:uid="{6AE010EF-FB6E-404C-BF3C-9B1F3E7F6E00}"/>
    <hyperlink ref="E118" r:id="rId113" xr:uid="{2D7FDCC1-17C9-490F-80DD-327550E9F5B2}"/>
    <hyperlink ref="E120" r:id="rId114" xr:uid="{6AD14924-224D-45B7-9714-0EB308836DEC}"/>
    <hyperlink ref="E107" r:id="rId115" xr:uid="{0373AFAB-FB72-4FCD-A74D-D8CFB7EA9186}"/>
    <hyperlink ref="E50" r:id="rId116" xr:uid="{B897DB45-40C3-4F4A-87C7-EE2CE32C32BB}"/>
  </hyperlink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9529ED485687F4FA5EC4B4139213020" ma:contentTypeVersion="7" ma:contentTypeDescription="Crear nuevo documento." ma:contentTypeScope="" ma:versionID="35f1b07eef5ed9fd10c9c746bce4018a">
  <xsd:schema xmlns:xsd="http://www.w3.org/2001/XMLSchema" xmlns:xs="http://www.w3.org/2001/XMLSchema" xmlns:p="http://schemas.microsoft.com/office/2006/metadata/properties" xmlns:ns2="785ba692-cf77-4161-a415-e78c0ee138c6" targetNamespace="http://schemas.microsoft.com/office/2006/metadata/properties" ma:root="true" ma:fieldsID="763587302d004238b9feaeee51789601" ns2:_="">
    <xsd:import namespace="785ba692-cf77-4161-a415-e78c0ee138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ba692-cf77-4161-a415-e78c0ee138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628558-D88A-4533-859B-65088D31987E}"/>
</file>

<file path=customXml/itemProps2.xml><?xml version="1.0" encoding="utf-8"?>
<ds:datastoreItem xmlns:ds="http://schemas.openxmlformats.org/officeDocument/2006/customXml" ds:itemID="{D8499339-BA84-40DF-B320-2C9D3CE76A37}"/>
</file>

<file path=customXml/itemProps3.xml><?xml version="1.0" encoding="utf-8"?>
<ds:datastoreItem xmlns:ds="http://schemas.openxmlformats.org/officeDocument/2006/customXml" ds:itemID="{93D5F3AB-DEAB-45EE-BBFC-5CB75AD8C2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/>
  <cp:revision/>
  <dcterms:created xsi:type="dcterms:W3CDTF">2020-07-20T21:42:29Z</dcterms:created>
  <dcterms:modified xsi:type="dcterms:W3CDTF">2025-12-07T19:39:35Z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0x010100C9529ED485687F4FA5EC4B4139213020</vt:lpwstr>
  </property>
</Properties>
</file>